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<sst xmlns="http://schemas.openxmlformats.org/spreadsheetml/2006/main" count="1644" uniqueCount="253">
  <si>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</si>
  <si>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</si>
  <si>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</si>
  <si>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</si>
  <si>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</si>
  <si>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</si>
  <si>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</si>
  <si>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</si>
  <si>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</si>
  <si>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</si>
  <si>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</si>
  <si>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</si>
  <si>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</si>
  <si>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</si>
  <si>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</si>
  <si>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</si>
  <si>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</si>
  <si>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</si>
  <si>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</si>
  <si>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</si>
  <si>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</si>
  <si>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</si>
  <si>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</si>
  <si>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</si>
  <si>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</si>
  <si>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</si>
  <si>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</si>
  <si>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</si>
  <si>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</si>
  <si>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</si>
  <si>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</si>
  <si>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</si>
  <si>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</si>
  <si>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</si>
  <si>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</si>
  <si>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</si>
  <si>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</si>
  <si>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</si>
  <si>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</si>
  <si>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</si>
  <si>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</si>
  <si>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</si>
  <si>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</si>
  <si>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</si>
  <si>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</si>
  <si>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</si>
  <si>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</si>
  <si>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</si>
  <si>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</si>
  <si>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</si>
  <si>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</si>
  <si>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</si>
  <si>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</si>
  <si>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</si>
  <si>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</si>
  <si>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</si>
  <si>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</si>
  <si>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</si>
  <si>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</si>
  <si>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</si>
  <si>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</si>
  <si>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</si>
  <si>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</si>
  <si>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</si>
  <si>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</si>
  <si>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</si>
  <si>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</si>
  <si>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</si>
  <si>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</si>
  <si>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</si>
  <si>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</si>
  <si>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</si>
  <si>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Servicios Personales</t>
  </si>
  <si>
    <t>Materiales y Suministros</t>
  </si>
  <si>
    <t>Servicios Generales</t>
  </si>
  <si>
    <t>Bienes Muebles, Inmuebles e Intangibles</t>
  </si>
  <si>
    <t>Ene-Dic</t>
  </si>
  <si>
    <t>Materiales de Administracion</t>
  </si>
  <si>
    <t>Alimentos y Utensilios</t>
  </si>
  <si>
    <t>Combustibles, Lubricantes y Aditivos</t>
  </si>
  <si>
    <t>Vestuarios, blancos, prendas de proteccion y articulos deportivos</t>
  </si>
  <si>
    <t>Herramientas, refacciones y accesorios menores</t>
  </si>
  <si>
    <t>Arrendamiento de equipo de transporte</t>
  </si>
  <si>
    <t>Penas, multas, accesorios y actualizaciones</t>
  </si>
  <si>
    <t>Servicios Basicos</t>
  </si>
  <si>
    <t>Servicios de Arrendamiento</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</si>
  <si>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</si>
  <si>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</si>
  <si>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</si>
  <si>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</si>
  <si>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</si>
  <si>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</si>
  <si>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</si>
  <si>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Mobiliario y Equipo de Administracion</t>
  </si>
  <si>
    <t>Ajuste Presupuestal</t>
  </si>
  <si>
    <t>Remuneraciones al Personal de Carácter Permanente</t>
  </si>
  <si>
    <t>Remuneraciones al Personal de Carácter Transitorio</t>
  </si>
  <si>
    <t>Remuneraciones Adicionales y Especiales</t>
  </si>
  <si>
    <t>Seguridad Social</t>
  </si>
  <si>
    <t>Otras Prestaciones Sociales y Economicas</t>
  </si>
  <si>
    <t>Indemnizaciones</t>
  </si>
  <si>
    <t>Sueldos base al personal permanente</t>
  </si>
  <si>
    <t>3111</t>
  </si>
  <si>
    <t>3131</t>
  </si>
  <si>
    <t>3141</t>
  </si>
  <si>
    <t>3171</t>
  </si>
  <si>
    <t>3181</t>
  </si>
  <si>
    <t>3211</t>
  </si>
  <si>
    <t>3221</t>
  </si>
  <si>
    <t>3231</t>
  </si>
  <si>
    <t>3251</t>
  </si>
  <si>
    <t>3291</t>
  </si>
  <si>
    <t>3311</t>
  </si>
  <si>
    <t>3331</t>
  </si>
  <si>
    <t>3341</t>
  </si>
  <si>
    <t>3361</t>
  </si>
  <si>
    <t>3371</t>
  </si>
  <si>
    <t>3391</t>
  </si>
  <si>
    <t>3411</t>
  </si>
  <si>
    <t>3451</t>
  </si>
  <si>
    <t>3471</t>
  </si>
  <si>
    <t>3511</t>
  </si>
  <si>
    <t>3521</t>
  </si>
  <si>
    <t>3531</t>
  </si>
  <si>
    <t>3551</t>
  </si>
  <si>
    <t>3571</t>
  </si>
  <si>
    <t>3611</t>
  </si>
  <si>
    <t>3621</t>
  </si>
  <si>
    <t>3631</t>
  </si>
  <si>
    <t>3661</t>
  </si>
  <si>
    <t>3711</t>
  </si>
  <si>
    <t>3751</t>
  </si>
  <si>
    <t>3761</t>
  </si>
  <si>
    <t>3781</t>
  </si>
  <si>
    <t>3791</t>
  </si>
  <si>
    <t>3811</t>
  </si>
  <si>
    <t>3821</t>
  </si>
  <si>
    <t>3831</t>
  </si>
  <si>
    <t>3841</t>
  </si>
  <si>
    <t>3951</t>
  </si>
  <si>
    <t>3961</t>
  </si>
  <si>
    <t>3991</t>
  </si>
  <si>
    <t>Energía eléctrica</t>
  </si>
  <si>
    <t>Agua</t>
  </si>
  <si>
    <t>Telefonía tradicional</t>
  </si>
  <si>
    <t>Servicios de acceso de Internet, redes y procesamiento de información</t>
  </si>
  <si>
    <t>Servicios postales y telegráficos</t>
  </si>
  <si>
    <t>Arrendamiento de terrenos</t>
  </si>
  <si>
    <t>Arrendamiento de edificios</t>
  </si>
  <si>
    <t>Arrendamiento de mobiliario y equipo de administración, educacional y recreativo</t>
  </si>
  <si>
    <t>Otros arrendamientos</t>
  </si>
  <si>
    <t>Servicios legales, de contabilidad, auditoría y relacionados</t>
  </si>
  <si>
    <t>Servicios de consultoría administrativa, procesos, técnica y en tecnologías de la información</t>
  </si>
  <si>
    <t>Servicios de capacitación</t>
  </si>
  <si>
    <t>Servicios de apoyo administrativo, fotocopiado e impresión</t>
  </si>
  <si>
    <t>Servicios de protección y seguridad</t>
  </si>
  <si>
    <t>Servicios profesionales, científicos y técnicos integrales</t>
  </si>
  <si>
    <t>Servicios financieros y bancarios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</si>
  <si>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</si>
  <si>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</si>
  <si>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</si>
  <si>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</si>
  <si>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</si>
  <si>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</si>
  <si>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Instalación, reparación y mantenimiento de maquinaria, otros equipos y herramienta</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</si>
  <si>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</si>
  <si>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</si>
  <si>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</si>
  <si>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 de creación y difusión de contenido exclusivamente a través de internet</t>
  </si>
  <si>
    <t>Pasajes aéreos</t>
  </si>
  <si>
    <t>Viáticos en el país</t>
  </si>
  <si>
    <t>Viáticos en el extranjero</t>
  </si>
  <si>
    <t>Servicios integrales de traslado y viáticos</t>
  </si>
  <si>
    <t>Otros servicios de traslado y hospedaje</t>
  </si>
  <si>
    <t>Gastos de ceremonial</t>
  </si>
  <si>
    <t>Gastos de orden social y cultural</t>
  </si>
  <si>
    <t>Congresos y convenciones</t>
  </si>
  <si>
    <t>Exposiciones</t>
  </si>
  <si>
    <t>Otros gastos por responsabilidades</t>
  </si>
  <si>
    <t>Otros servicios generales</t>
  </si>
  <si>
    <t>1131</t>
  </si>
  <si>
    <t>1211</t>
  </si>
  <si>
    <t>Honorarios asimilables a salarios</t>
  </si>
  <si>
    <t>1321</t>
  </si>
  <si>
    <t>Primas de vacaciones, dominical y gratificación de fin de año</t>
  </si>
  <si>
    <t>1371</t>
  </si>
  <si>
    <t>Honorarios especiales</t>
  </si>
  <si>
    <t>1411</t>
  </si>
  <si>
    <t>Aportaciones de seguridad social</t>
  </si>
  <si>
    <t>1421</t>
  </si>
  <si>
    <t>Aportaciones a fondos de vivienda</t>
  </si>
  <si>
    <t>1431</t>
  </si>
  <si>
    <t>Aportaciones al sistema para el retiro</t>
  </si>
  <si>
    <t>1441</t>
  </si>
  <si>
    <t>Aportaciones para seguros</t>
  </si>
  <si>
    <t>1521</t>
  </si>
  <si>
    <t>2111</t>
  </si>
  <si>
    <t>Materiales, útiles y equipos menores de oficina</t>
  </si>
  <si>
    <t>2121</t>
  </si>
  <si>
    <t>Materiales y útiles de impresión y reproducción</t>
  </si>
  <si>
    <t>2141</t>
  </si>
  <si>
    <t>Materiales, útiles y equipos menores de tecnologías de la información y comunicaciones</t>
  </si>
  <si>
    <t>2151</t>
  </si>
  <si>
    <t>Material impreso e información digital</t>
  </si>
  <si>
    <t>2161</t>
  </si>
  <si>
    <t>Material de limpieza</t>
  </si>
  <si>
    <t>2171</t>
  </si>
  <si>
    <t>Materiales y útiles de enseñanza</t>
  </si>
  <si>
    <t>2181</t>
  </si>
  <si>
    <t>Materiales para el registro e identificación de bienes y personas</t>
  </si>
  <si>
    <t>2211</t>
  </si>
  <si>
    <t>Productos alimenticios para personas</t>
  </si>
  <si>
    <t>2231</t>
  </si>
  <si>
    <t>Utensilios para el servicio de alimentación</t>
  </si>
  <si>
    <t>2611</t>
  </si>
  <si>
    <t>Combustibles, lubricantes y aditivos</t>
  </si>
  <si>
    <t>2711</t>
  </si>
  <si>
    <t>Vestuario y uniformes</t>
  </si>
  <si>
    <t>2721</t>
  </si>
  <si>
    <t>Prendas de seguridad y protección personal</t>
  </si>
  <si>
    <t>2731</t>
  </si>
  <si>
    <t>Artículos deportivos</t>
  </si>
  <si>
    <t>2911</t>
  </si>
  <si>
    <t>Herramientas menores</t>
  </si>
  <si>
    <t>2931</t>
  </si>
  <si>
    <t>Refacciones y accesorios menores de mobiliario y equipo de administración, educacional y recreativo</t>
  </si>
  <si>
    <t>2941</t>
  </si>
  <si>
    <t>Refacciones y accesorios menores de equipo de cómputo y tecnologías de la información</t>
  </si>
  <si>
    <t>2961</t>
  </si>
  <si>
    <t>Refacciones y accesorios menores de equipo de transporte</t>
  </si>
  <si>
    <t>2981</t>
  </si>
  <si>
    <t>Refacciones y accesorios menores de maquinaria y otros equipos</t>
  </si>
  <si>
    <t>Equipo de cómputo y de tecnología de la información</t>
  </si>
  <si>
    <t>Vehículos y equipo terrestre</t>
  </si>
  <si>
    <t>Equipo de comunicación y telecomunicación</t>
  </si>
  <si>
    <t>Software</t>
  </si>
  <si>
    <t>Vehiculos y Equipo de Transporte</t>
  </si>
  <si>
    <t>Maquinaria, Otros Equipos y Herramientas</t>
  </si>
  <si>
    <t>Activos Intangibles</t>
  </si>
  <si>
    <t>Administracion</t>
  </si>
  <si>
    <t>Muebles de oficina y estantería</t>
  </si>
  <si>
    <t>5671</t>
  </si>
  <si>
    <t>Herramientas y máquinas-herramienta</t>
  </si>
  <si>
    <t>Material Eléctrico y Electrónico</t>
  </si>
  <si>
    <t>Otros Materiales y Artículos de Construcción y Reparación</t>
  </si>
  <si>
    <t>Materiales y Articulos de Construcción</t>
  </si>
  <si>
    <t>Productos Textiles</t>
  </si>
  <si>
    <t>Blancos y Otros Productos Textiles, exepto prendas</t>
  </si>
  <si>
    <t>Refacciones y accesorios menores de edificios</t>
  </si>
  <si>
    <t>Refacciones y accesorios menores de Otros Bienes Muebles</t>
  </si>
  <si>
    <t>Servicio de la Industria Filmica y del Sonido</t>
  </si>
  <si>
    <t>Pasajes Terrestre</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</si>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</sst>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0_);_(&quot;$&quot;* \(#,##0.0\);_(&quot;$&quot;* &quot;-&quot;??_);_(@_)"/>
    <numFmt numFmtId="173" formatCode="_(&quot;$&quot;* #,##0_);_(&quot;$&quot;* \(#,##0\);_(&quot;$&quot;* &quot;-&quot;??_);_(@_)"/>
    <numFmt numFmtId="174" formatCode="_(* #,##0.0_);_(* \(#,##0.0\);_(* &quot;-&quot;??_);_(@_)"/>
    <numFmt numFmtId="175" formatCode="_(* #,##0_);_(* \(#,##0\);_(* &quot;-&quot;??_);_(@_)"/>
    <numFmt numFmtId="176" formatCode="_(&quot;$&quot;* #,##0.000_);_(&quot;$&quot;* \(#,##0.000\);_(&quot;$&quot;* &quot;-&quot;??_);_(@_)"/>
    <numFmt numFmtId="177" formatCode="_(&quot;$&quot;* #,##0.0000_);_(&quot;$&quot;* \(#,##0.0000\);_(&quot;$&quot;* &quot;-&quot;??_);_(@_)"/>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5" fontId="0" fillId="0" borderId="0" xfId="48" applyNumberFormat="1" applyFont="1" applyAlignment="1" applyProtection="1">
      <alignment/>
      <protection/>
    </xf>
    <xf numFmtId="0" fontId="0" fillId="0" borderId="0" xfId="48" applyNumberFormat="1" applyFont="1" applyAlignment="1" applyProtection="1">
      <alignment/>
      <protection/>
    </xf>
    <xf numFmtId="0" fontId="0" fillId="0" borderId="0" xfId="0" applyFont="1" applyAlignment="1" applyProtection="1">
      <alignment/>
      <protection/>
    </xf>
    <xf numFmtId="175" fontId="1" fillId="33" borderId="10" xfId="48" applyNumberFormat="1" applyFont="1" applyFill="1" applyBorder="1" applyAlignment="1">
      <alignment/>
    </xf>
    <xf numFmtId="175" fontId="0" fillId="0" borderId="0" xfId="0" applyNumberFormat="1" applyAlignment="1" applyProtection="1">
      <alignment/>
      <protection/>
    </xf>
    <xf numFmtId="14" fontId="0" fillId="0" borderId="0" xfId="0" applyNumberFormat="1" applyAlignment="1" applyProtection="1">
      <alignment/>
      <protection/>
    </xf>
    <xf numFmtId="175" fontId="0" fillId="0" borderId="0" xfId="48" applyNumberFormat="1" applyFont="1" applyAlignment="1" applyProtection="1">
      <alignment/>
      <protection/>
    </xf>
    <xf numFmtId="0" fontId="0" fillId="0" borderId="0" xfId="0" applyFont="1" applyAlignment="1" applyProtection="1">
      <alignment horizontal="right"/>
      <protection/>
    </xf>
    <xf numFmtId="7" fontId="0" fillId="0" borderId="0" xfId="0" applyNumberFormat="1" applyFont="1" applyAlignment="1" applyProtection="1">
      <alignment/>
      <protection/>
    </xf>
    <xf numFmtId="0" fontId="0" fillId="0" borderId="0" xfId="0" applyAlignment="1" applyProtection="1">
      <alignment horizontal="right"/>
      <protection/>
    </xf>
    <xf numFmtId="0" fontId="0" fillId="35" borderId="0" xfId="0" applyFill="1" applyAlignment="1">
      <alignment horizontal="left" vertical="top" wrapText="1"/>
    </xf>
    <xf numFmtId="0" fontId="0" fillId="35" borderId="0" xfId="0" applyFill="1" applyAlignment="1">
      <alignment horizontal="right" vertical="top" wrapText="1"/>
    </xf>
    <xf numFmtId="175" fontId="0" fillId="35" borderId="0" xfId="48" applyNumberFormat="1" applyFont="1" applyFill="1" applyAlignment="1">
      <alignment horizontal="left" vertical="top" wrapText="1"/>
    </xf>
    <xf numFmtId="43" fontId="0" fillId="0" borderId="0" xfId="0" applyNumberFormat="1" applyAlignment="1" applyProtection="1">
      <alignment/>
      <protection/>
    </xf>
    <xf numFmtId="10" fontId="0" fillId="0" borderId="0" xfId="52" applyNumberFormat="1" applyFont="1" applyAlignment="1" applyProtection="1">
      <alignment/>
      <protection/>
    </xf>
    <xf numFmtId="175" fontId="0" fillId="35" borderId="0" xfId="48" applyNumberFormat="1" applyFont="1" applyFill="1" applyAlignment="1">
      <alignment horizontal="left" vertical="top" wrapText="1"/>
    </xf>
    <xf numFmtId="0" fontId="1" fillId="33" borderId="10" xfId="0" applyFont="1" applyFill="1" applyBorder="1" applyAlignment="1">
      <alignment horizontal="center"/>
    </xf>
    <xf numFmtId="0" fontId="0" fillId="0" borderId="0" xfId="0" applyAlignment="1" applyProtection="1">
      <alignment/>
      <protection/>
    </xf>
    <xf numFmtId="0" fontId="38"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9"/>
  <sheetViews>
    <sheetView tabSelected="1" zoomScale="91" zoomScaleNormal="91" zoomScalePageLayoutView="0" workbookViewId="0" topLeftCell="A2">
      <selection activeCell="U142" sqref="U142"/>
    </sheetView>
  </sheetViews>
  <sheetFormatPr defaultColWidth="9.140625" defaultRowHeight="12.75"/>
  <cols>
    <col min="1" max="1" width="23.8515625" style="0" customWidth="1"/>
    <col min="2" max="2" width="19.140625" style="0" customWidth="1"/>
    <col min="3" max="3" width="36.7109375" style="0" customWidth="1"/>
    <col min="4" max="4" width="30.7109375" style="0" customWidth="1"/>
    <col min="5" max="5" width="28.8515625" style="0" customWidth="1"/>
    <col min="6" max="6" width="30.57421875" style="0" customWidth="1"/>
    <col min="7" max="7" width="28.00390625" style="0" customWidth="1"/>
    <col min="8" max="8" width="16.140625" style="0" customWidth="1"/>
    <col min="9" max="9" width="23.28125" style="0" customWidth="1"/>
    <col min="10" max="10" width="29.7109375" style="0" customWidth="1"/>
    <col min="11" max="11" width="31.421875" style="0" customWidth="1"/>
    <col min="12" max="12" width="28.8515625" style="0" customWidth="1"/>
    <col min="13" max="13" width="51.574218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34.57421875" style="0" customWidth="1"/>
    <col min="23" max="40" width="9.140625" style="0" customWidth="1"/>
    <col min="41" max="41" width="12.710937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20" t="s">
        <v>38</v>
      </c>
      <c r="B6" s="21"/>
      <c r="C6" s="21"/>
      <c r="D6" s="21"/>
      <c r="E6" s="21"/>
      <c r="F6" s="21"/>
      <c r="G6" s="21"/>
      <c r="H6" s="21"/>
      <c r="I6" s="21"/>
      <c r="J6" s="21"/>
      <c r="K6" s="21"/>
      <c r="L6" s="21"/>
      <c r="M6" s="21"/>
      <c r="N6" s="21"/>
      <c r="O6" s="21"/>
      <c r="P6" s="21"/>
      <c r="Q6" s="21"/>
      <c r="R6" s="21"/>
      <c r="S6" s="21"/>
      <c r="T6" s="21"/>
      <c r="U6" s="21"/>
      <c r="V6" s="21"/>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ht="12.75">
      <c r="A8">
        <v>2015</v>
      </c>
      <c r="B8" t="s">
        <v>76</v>
      </c>
      <c r="C8">
        <v>1000</v>
      </c>
      <c r="D8" t="s">
        <v>72</v>
      </c>
      <c r="E8" s="4">
        <f>SUM('Tabla 235301'!D155:D163)</f>
        <v>9967999.999999998</v>
      </c>
      <c r="F8" s="4">
        <f>SUM('Tabla 235301'!E155:E163)</f>
        <v>0</v>
      </c>
      <c r="G8" s="4">
        <f>SUM('Tabla 235301'!F155:F163)</f>
        <v>9436836.8</v>
      </c>
      <c r="H8" s="5">
        <v>1100</v>
      </c>
      <c r="I8" s="6" t="s">
        <v>95</v>
      </c>
      <c r="J8" s="4">
        <f>SUM('Tabla 235301'!D155:D155)</f>
        <v>7379284.750161197</v>
      </c>
      <c r="K8" s="4">
        <f>SUM('Tabla 235301'!E155:E155)</f>
        <v>0</v>
      </c>
      <c r="L8" s="4">
        <f>SUM('Tabla 235301'!F155:F155)</f>
        <v>6986066</v>
      </c>
      <c r="M8">
        <v>1</v>
      </c>
      <c r="R8" s="9">
        <v>42369</v>
      </c>
      <c r="S8" t="s">
        <v>239</v>
      </c>
      <c r="T8">
        <v>2015</v>
      </c>
      <c r="U8" s="9">
        <v>42369</v>
      </c>
      <c r="V8" s="22" t="s">
        <v>252</v>
      </c>
    </row>
    <row r="9" spans="1:22" ht="12.75">
      <c r="A9">
        <v>2015</v>
      </c>
      <c r="B9" t="s">
        <v>76</v>
      </c>
      <c r="C9">
        <v>1000</v>
      </c>
      <c r="D9" t="s">
        <v>72</v>
      </c>
      <c r="E9" s="4">
        <f>+E8</f>
        <v>9967999.999999998</v>
      </c>
      <c r="F9" s="8">
        <f>+F8</f>
        <v>0</v>
      </c>
      <c r="G9" s="4">
        <f>+G8</f>
        <v>9436836.8</v>
      </c>
      <c r="H9" s="5">
        <v>1200</v>
      </c>
      <c r="I9" s="6" t="s">
        <v>96</v>
      </c>
      <c r="J9" s="4">
        <f>+'Tabla 235301'!D156</f>
        <v>421983.99260226684</v>
      </c>
      <c r="K9" s="4">
        <f>+'Tabla 235301'!E156</f>
        <v>0</v>
      </c>
      <c r="L9" s="4">
        <f>+'Tabla 235301'!F156</f>
        <v>399497.8</v>
      </c>
      <c r="M9">
        <f>+M8+1</f>
        <v>2</v>
      </c>
      <c r="R9" s="9">
        <v>42369</v>
      </c>
      <c r="S9" t="s">
        <v>239</v>
      </c>
      <c r="T9">
        <v>2015</v>
      </c>
      <c r="U9" s="9">
        <v>42369</v>
      </c>
      <c r="V9" s="22" t="s">
        <v>252</v>
      </c>
    </row>
    <row r="10" spans="1:22" ht="12.75">
      <c r="A10">
        <v>2015</v>
      </c>
      <c r="B10" t="s">
        <v>76</v>
      </c>
      <c r="C10">
        <v>1000</v>
      </c>
      <c r="D10" t="s">
        <v>72</v>
      </c>
      <c r="E10" s="4">
        <f aca="true" t="shared" si="0" ref="E10:G25">+E9</f>
        <v>9967999.999999998</v>
      </c>
      <c r="F10" s="8">
        <f t="shared" si="0"/>
        <v>0</v>
      </c>
      <c r="G10" s="4">
        <f t="shared" si="0"/>
        <v>9436836.8</v>
      </c>
      <c r="H10" s="5">
        <v>1300</v>
      </c>
      <c r="I10" s="6" t="s">
        <v>97</v>
      </c>
      <c r="J10" s="4">
        <f>+'Tabla 235301'!D157+'Tabla 235301'!D158</f>
        <v>723881.3480381477</v>
      </c>
      <c r="K10" s="4">
        <f>+'Tabla 235301'!E157+'Tabla 235301'!E158</f>
        <v>0</v>
      </c>
      <c r="L10" s="4">
        <f>+'Tabla 235301'!F157+'Tabla 235301'!F158</f>
        <v>685308</v>
      </c>
      <c r="M10">
        <f aca="true" t="shared" si="1" ref="M10:M73">+M9+1</f>
        <v>3</v>
      </c>
      <c r="R10" s="9">
        <v>42369</v>
      </c>
      <c r="S10" t="s">
        <v>239</v>
      </c>
      <c r="T10">
        <v>2015</v>
      </c>
      <c r="U10" s="9">
        <v>42369</v>
      </c>
      <c r="V10" s="22" t="s">
        <v>252</v>
      </c>
    </row>
    <row r="11" spans="1:22" ht="12.75">
      <c r="A11">
        <v>2015</v>
      </c>
      <c r="B11" t="s">
        <v>76</v>
      </c>
      <c r="C11">
        <v>1000</v>
      </c>
      <c r="D11" t="s">
        <v>72</v>
      </c>
      <c r="E11" s="4">
        <f t="shared" si="0"/>
        <v>9967999.999999998</v>
      </c>
      <c r="F11" s="8">
        <f t="shared" si="0"/>
        <v>0</v>
      </c>
      <c r="G11" s="4">
        <f t="shared" si="0"/>
        <v>9436836.8</v>
      </c>
      <c r="H11" s="5">
        <v>1300</v>
      </c>
      <c r="I11" s="6" t="s">
        <v>97</v>
      </c>
      <c r="J11" s="4">
        <f>+J10</f>
        <v>723881.3480381477</v>
      </c>
      <c r="K11" s="4">
        <f>+K10</f>
        <v>0</v>
      </c>
      <c r="L11" s="4">
        <f>+L10</f>
        <v>685308</v>
      </c>
      <c r="M11">
        <f t="shared" si="1"/>
        <v>4</v>
      </c>
      <c r="R11" s="9">
        <v>42369</v>
      </c>
      <c r="S11" t="s">
        <v>239</v>
      </c>
      <c r="T11">
        <v>2015</v>
      </c>
      <c r="U11" s="9">
        <v>42369</v>
      </c>
      <c r="V11" s="22" t="s">
        <v>252</v>
      </c>
    </row>
    <row r="12" spans="1:22" ht="12.75">
      <c r="A12">
        <v>2015</v>
      </c>
      <c r="B12" t="s">
        <v>76</v>
      </c>
      <c r="C12">
        <v>1000</v>
      </c>
      <c r="D12" t="s">
        <v>72</v>
      </c>
      <c r="E12" s="4">
        <f t="shared" si="0"/>
        <v>9967999.999999998</v>
      </c>
      <c r="F12" s="8">
        <f t="shared" si="0"/>
        <v>0</v>
      </c>
      <c r="G12" s="4">
        <f t="shared" si="0"/>
        <v>9436836.8</v>
      </c>
      <c r="H12" s="5">
        <v>1400</v>
      </c>
      <c r="I12" s="6" t="s">
        <v>98</v>
      </c>
      <c r="J12" s="4">
        <f>SUM('Tabla 235301'!D159:D162)</f>
        <v>1225343.6905892026</v>
      </c>
      <c r="K12" s="4">
        <f>SUM('Tabla 235301'!E159:E162)</f>
        <v>0</v>
      </c>
      <c r="L12" s="4">
        <f>SUM('Tabla 235301'!F159:F162)</f>
        <v>1160049</v>
      </c>
      <c r="M12">
        <f t="shared" si="1"/>
        <v>5</v>
      </c>
      <c r="R12" s="9">
        <v>42369</v>
      </c>
      <c r="S12" t="s">
        <v>239</v>
      </c>
      <c r="T12">
        <v>2015</v>
      </c>
      <c r="U12" s="9">
        <v>42369</v>
      </c>
      <c r="V12" s="22" t="s">
        <v>252</v>
      </c>
    </row>
    <row r="13" spans="1:22" ht="12.75">
      <c r="A13">
        <v>2015</v>
      </c>
      <c r="B13" t="s">
        <v>76</v>
      </c>
      <c r="C13">
        <v>1000</v>
      </c>
      <c r="D13" t="s">
        <v>72</v>
      </c>
      <c r="E13" s="4">
        <f t="shared" si="0"/>
        <v>9967999.999999998</v>
      </c>
      <c r="F13" s="8">
        <f t="shared" si="0"/>
        <v>0</v>
      </c>
      <c r="G13" s="4">
        <f t="shared" si="0"/>
        <v>9436836.8</v>
      </c>
      <c r="H13" s="5">
        <v>1400</v>
      </c>
      <c r="I13" s="6" t="s">
        <v>98</v>
      </c>
      <c r="J13" s="10">
        <f aca="true" t="shared" si="2" ref="J13:L15">+J12</f>
        <v>1225343.6905892026</v>
      </c>
      <c r="K13" s="10">
        <f t="shared" si="2"/>
        <v>0</v>
      </c>
      <c r="L13" s="10">
        <f t="shared" si="2"/>
        <v>1160049</v>
      </c>
      <c r="M13">
        <f t="shared" si="1"/>
        <v>6</v>
      </c>
      <c r="R13" s="9">
        <v>42369</v>
      </c>
      <c r="S13" t="s">
        <v>239</v>
      </c>
      <c r="T13">
        <v>2015</v>
      </c>
      <c r="U13" s="9">
        <v>42369</v>
      </c>
      <c r="V13" s="22" t="s">
        <v>252</v>
      </c>
    </row>
    <row r="14" spans="1:22" ht="12.75">
      <c r="A14">
        <v>2015</v>
      </c>
      <c r="B14" t="s">
        <v>76</v>
      </c>
      <c r="C14">
        <v>1000</v>
      </c>
      <c r="D14" t="s">
        <v>72</v>
      </c>
      <c r="E14" s="4">
        <f t="shared" si="0"/>
        <v>9967999.999999998</v>
      </c>
      <c r="F14" s="8">
        <f t="shared" si="0"/>
        <v>0</v>
      </c>
      <c r="G14" s="4">
        <f t="shared" si="0"/>
        <v>9436836.8</v>
      </c>
      <c r="H14" s="5">
        <v>1400</v>
      </c>
      <c r="I14" s="6" t="s">
        <v>98</v>
      </c>
      <c r="J14" s="4">
        <f t="shared" si="2"/>
        <v>1225343.6905892026</v>
      </c>
      <c r="K14" s="4">
        <f t="shared" si="2"/>
        <v>0</v>
      </c>
      <c r="L14" s="4">
        <f t="shared" si="2"/>
        <v>1160049</v>
      </c>
      <c r="M14">
        <f t="shared" si="1"/>
        <v>7</v>
      </c>
      <c r="R14" s="9">
        <v>42369</v>
      </c>
      <c r="S14" t="s">
        <v>239</v>
      </c>
      <c r="T14">
        <v>2015</v>
      </c>
      <c r="U14" s="9">
        <v>42369</v>
      </c>
      <c r="V14" s="22" t="s">
        <v>252</v>
      </c>
    </row>
    <row r="15" spans="1:22" ht="12.75">
      <c r="A15">
        <v>2015</v>
      </c>
      <c r="B15" t="s">
        <v>76</v>
      </c>
      <c r="C15">
        <v>1000</v>
      </c>
      <c r="D15" t="s">
        <v>72</v>
      </c>
      <c r="E15" s="4">
        <f t="shared" si="0"/>
        <v>9967999.999999998</v>
      </c>
      <c r="F15" s="8">
        <f t="shared" si="0"/>
        <v>0</v>
      </c>
      <c r="G15" s="4">
        <f t="shared" si="0"/>
        <v>9436836.8</v>
      </c>
      <c r="H15" s="5">
        <v>1400</v>
      </c>
      <c r="I15" s="6" t="s">
        <v>98</v>
      </c>
      <c r="J15" s="4">
        <f t="shared" si="2"/>
        <v>1225343.6905892026</v>
      </c>
      <c r="K15" s="4">
        <f t="shared" si="2"/>
        <v>0</v>
      </c>
      <c r="L15" s="4">
        <f t="shared" si="2"/>
        <v>1160049</v>
      </c>
      <c r="M15">
        <f t="shared" si="1"/>
        <v>8</v>
      </c>
      <c r="R15" s="9">
        <v>42369</v>
      </c>
      <c r="S15" t="s">
        <v>239</v>
      </c>
      <c r="T15">
        <v>2015</v>
      </c>
      <c r="U15" s="9">
        <v>42369</v>
      </c>
      <c r="V15" s="22" t="s">
        <v>252</v>
      </c>
    </row>
    <row r="16" spans="1:22" ht="12.75">
      <c r="A16">
        <v>2015</v>
      </c>
      <c r="B16" t="s">
        <v>76</v>
      </c>
      <c r="C16">
        <v>1000</v>
      </c>
      <c r="D16" t="s">
        <v>72</v>
      </c>
      <c r="E16" s="4">
        <f t="shared" si="0"/>
        <v>9967999.999999998</v>
      </c>
      <c r="F16" s="8">
        <f t="shared" si="0"/>
        <v>0</v>
      </c>
      <c r="G16" s="4">
        <f t="shared" si="0"/>
        <v>9436836.8</v>
      </c>
      <c r="H16" s="5">
        <v>1500</v>
      </c>
      <c r="I16" s="6" t="s">
        <v>99</v>
      </c>
      <c r="J16" s="4">
        <f>+'Tabla 235301'!D163</f>
        <v>217506.21860918478</v>
      </c>
      <c r="K16" s="4">
        <f>+'Tabla 235301'!E163</f>
        <v>0</v>
      </c>
      <c r="L16" s="4">
        <f>+'Tabla 235301'!F163</f>
        <v>205916</v>
      </c>
      <c r="M16">
        <f t="shared" si="1"/>
        <v>9</v>
      </c>
      <c r="R16" s="9">
        <v>42369</v>
      </c>
      <c r="S16" t="s">
        <v>239</v>
      </c>
      <c r="T16">
        <v>2015</v>
      </c>
      <c r="U16" s="9">
        <v>42369</v>
      </c>
      <c r="V16" s="22" t="s">
        <v>252</v>
      </c>
    </row>
    <row r="17" spans="1:22" ht="12.75">
      <c r="A17">
        <v>2015</v>
      </c>
      <c r="B17" t="s">
        <v>76</v>
      </c>
      <c r="C17">
        <v>2000</v>
      </c>
      <c r="D17" t="s">
        <v>73</v>
      </c>
      <c r="E17" s="4">
        <f>SUM('Tabla 235301'!D164:D181)</f>
        <v>4786200</v>
      </c>
      <c r="F17" s="4">
        <f>SUM('Tabla 235301'!E164:E181)</f>
        <v>0</v>
      </c>
      <c r="G17" s="4">
        <f>SUM('Tabla 235301'!F164:F181)</f>
        <v>3076747</v>
      </c>
      <c r="H17" s="5">
        <v>2100</v>
      </c>
      <c r="I17" s="6" t="s">
        <v>77</v>
      </c>
      <c r="J17" s="4">
        <f>SUM('Tabla 235301'!D164:D170)</f>
        <v>596681.4781325861</v>
      </c>
      <c r="K17" s="4">
        <f>SUM('Tabla 235301'!E164:E170)</f>
        <v>0</v>
      </c>
      <c r="L17" s="4">
        <f>SUM('Tabla 235301'!F164:F170)</f>
        <v>383569</v>
      </c>
      <c r="M17">
        <f t="shared" si="1"/>
        <v>10</v>
      </c>
      <c r="R17" s="9">
        <v>42369</v>
      </c>
      <c r="S17" t="s">
        <v>239</v>
      </c>
      <c r="T17">
        <v>2015</v>
      </c>
      <c r="U17" s="9">
        <v>42369</v>
      </c>
      <c r="V17" s="22" t="s">
        <v>252</v>
      </c>
    </row>
    <row r="18" spans="1:22" ht="12.75">
      <c r="A18">
        <v>2015</v>
      </c>
      <c r="B18" t="s">
        <v>76</v>
      </c>
      <c r="C18">
        <v>2000</v>
      </c>
      <c r="D18" t="s">
        <v>73</v>
      </c>
      <c r="E18" s="4">
        <f t="shared" si="0"/>
        <v>4786200</v>
      </c>
      <c r="F18" s="8">
        <f t="shared" si="0"/>
        <v>0</v>
      </c>
      <c r="G18" s="4">
        <f t="shared" si="0"/>
        <v>3076747</v>
      </c>
      <c r="H18" s="5">
        <v>2100</v>
      </c>
      <c r="I18" s="6" t="s">
        <v>77</v>
      </c>
      <c r="J18" s="8">
        <f aca="true" t="shared" si="3" ref="J18:L20">+J17</f>
        <v>596681.4781325861</v>
      </c>
      <c r="K18" s="8">
        <f t="shared" si="3"/>
        <v>0</v>
      </c>
      <c r="L18" s="8">
        <f t="shared" si="3"/>
        <v>383569</v>
      </c>
      <c r="M18">
        <f t="shared" si="1"/>
        <v>11</v>
      </c>
      <c r="R18" s="9">
        <v>42369</v>
      </c>
      <c r="S18" t="s">
        <v>239</v>
      </c>
      <c r="T18">
        <v>2015</v>
      </c>
      <c r="U18" s="9">
        <v>42369</v>
      </c>
      <c r="V18" s="22" t="s">
        <v>252</v>
      </c>
    </row>
    <row r="19" spans="1:22" ht="12.75">
      <c r="A19">
        <v>2015</v>
      </c>
      <c r="B19" t="s">
        <v>76</v>
      </c>
      <c r="C19">
        <v>2000</v>
      </c>
      <c r="D19" t="s">
        <v>73</v>
      </c>
      <c r="E19" s="4">
        <f t="shared" si="0"/>
        <v>4786200</v>
      </c>
      <c r="F19" s="8">
        <f t="shared" si="0"/>
        <v>0</v>
      </c>
      <c r="G19" s="4">
        <f t="shared" si="0"/>
        <v>3076747</v>
      </c>
      <c r="H19" s="5">
        <v>2100</v>
      </c>
      <c r="I19" s="6" t="s">
        <v>77</v>
      </c>
      <c r="J19" s="8">
        <f t="shared" si="3"/>
        <v>596681.4781325861</v>
      </c>
      <c r="K19" s="8">
        <f t="shared" si="3"/>
        <v>0</v>
      </c>
      <c r="L19" s="8">
        <f t="shared" si="3"/>
        <v>383569</v>
      </c>
      <c r="M19">
        <f t="shared" si="1"/>
        <v>12</v>
      </c>
      <c r="R19" s="9">
        <v>42369</v>
      </c>
      <c r="S19" t="s">
        <v>239</v>
      </c>
      <c r="T19">
        <v>2015</v>
      </c>
      <c r="U19" s="9">
        <v>42369</v>
      </c>
      <c r="V19" s="22" t="s">
        <v>252</v>
      </c>
    </row>
    <row r="20" spans="1:22" ht="12.75">
      <c r="A20">
        <v>2015</v>
      </c>
      <c r="B20" t="s">
        <v>76</v>
      </c>
      <c r="C20">
        <v>2000</v>
      </c>
      <c r="D20" t="s">
        <v>73</v>
      </c>
      <c r="E20" s="4">
        <f t="shared" si="0"/>
        <v>4786200</v>
      </c>
      <c r="F20" s="8">
        <f t="shared" si="0"/>
        <v>0</v>
      </c>
      <c r="G20" s="4">
        <f t="shared" si="0"/>
        <v>3076747</v>
      </c>
      <c r="H20" s="5">
        <v>2100</v>
      </c>
      <c r="I20" s="6" t="s">
        <v>77</v>
      </c>
      <c r="J20" s="8">
        <f t="shared" si="3"/>
        <v>596681.4781325861</v>
      </c>
      <c r="K20" s="8">
        <f t="shared" si="3"/>
        <v>0</v>
      </c>
      <c r="L20" s="8">
        <f t="shared" si="3"/>
        <v>383569</v>
      </c>
      <c r="M20">
        <f t="shared" si="1"/>
        <v>13</v>
      </c>
      <c r="R20" s="9">
        <v>42369</v>
      </c>
      <c r="S20" t="s">
        <v>239</v>
      </c>
      <c r="T20">
        <v>2015</v>
      </c>
      <c r="U20" s="9">
        <v>42369</v>
      </c>
      <c r="V20" s="22" t="s">
        <v>252</v>
      </c>
    </row>
    <row r="21" spans="1:22" ht="12.75">
      <c r="A21">
        <v>2015</v>
      </c>
      <c r="B21" t="s">
        <v>76</v>
      </c>
      <c r="C21">
        <v>2000</v>
      </c>
      <c r="D21" t="s">
        <v>73</v>
      </c>
      <c r="E21" s="4">
        <f t="shared" si="0"/>
        <v>4786200</v>
      </c>
      <c r="F21" s="8">
        <f t="shared" si="0"/>
        <v>0</v>
      </c>
      <c r="G21" s="4">
        <f t="shared" si="0"/>
        <v>3076747</v>
      </c>
      <c r="H21" s="5">
        <v>2100</v>
      </c>
      <c r="I21" s="6" t="s">
        <v>77</v>
      </c>
      <c r="J21" s="8">
        <f aca="true" t="shared" si="4" ref="J21:L22">+J20</f>
        <v>596681.4781325861</v>
      </c>
      <c r="K21" s="8">
        <f t="shared" si="4"/>
        <v>0</v>
      </c>
      <c r="L21" s="8">
        <f t="shared" si="4"/>
        <v>383569</v>
      </c>
      <c r="M21">
        <f t="shared" si="1"/>
        <v>14</v>
      </c>
      <c r="R21" s="9">
        <v>42369</v>
      </c>
      <c r="S21" t="s">
        <v>239</v>
      </c>
      <c r="T21">
        <v>2015</v>
      </c>
      <c r="U21" s="9">
        <v>42369</v>
      </c>
      <c r="V21" s="22" t="s">
        <v>252</v>
      </c>
    </row>
    <row r="22" spans="1:22" ht="12.75">
      <c r="A22">
        <v>2015</v>
      </c>
      <c r="B22" t="s">
        <v>76</v>
      </c>
      <c r="C22">
        <v>2000</v>
      </c>
      <c r="D22" t="s">
        <v>73</v>
      </c>
      <c r="E22" s="4">
        <f t="shared" si="0"/>
        <v>4786200</v>
      </c>
      <c r="F22" s="8">
        <f t="shared" si="0"/>
        <v>0</v>
      </c>
      <c r="G22" s="4">
        <f t="shared" si="0"/>
        <v>3076747</v>
      </c>
      <c r="H22" s="5">
        <v>2100</v>
      </c>
      <c r="I22" s="6" t="s">
        <v>77</v>
      </c>
      <c r="J22" s="8">
        <f>+J21</f>
        <v>596681.4781325861</v>
      </c>
      <c r="K22" s="8">
        <f t="shared" si="4"/>
        <v>0</v>
      </c>
      <c r="L22" s="8">
        <f t="shared" si="4"/>
        <v>383569</v>
      </c>
      <c r="M22">
        <f t="shared" si="1"/>
        <v>15</v>
      </c>
      <c r="R22" s="9">
        <v>42369</v>
      </c>
      <c r="S22" t="s">
        <v>239</v>
      </c>
      <c r="T22">
        <v>2015</v>
      </c>
      <c r="U22" s="9">
        <v>42369</v>
      </c>
      <c r="V22" s="22" t="s">
        <v>252</v>
      </c>
    </row>
    <row r="23" spans="1:22" ht="12.75">
      <c r="A23">
        <v>2015</v>
      </c>
      <c r="B23" t="s">
        <v>76</v>
      </c>
      <c r="C23">
        <v>2000</v>
      </c>
      <c r="D23" t="s">
        <v>73</v>
      </c>
      <c r="E23" s="4">
        <f t="shared" si="0"/>
        <v>4786200</v>
      </c>
      <c r="F23" s="8">
        <f t="shared" si="0"/>
        <v>0</v>
      </c>
      <c r="G23" s="4">
        <f t="shared" si="0"/>
        <v>3076747</v>
      </c>
      <c r="H23" s="5">
        <v>2100</v>
      </c>
      <c r="I23" s="6" t="s">
        <v>77</v>
      </c>
      <c r="J23" s="8">
        <f>+J21</f>
        <v>596681.4781325861</v>
      </c>
      <c r="K23" s="8">
        <f>+K21</f>
        <v>0</v>
      </c>
      <c r="L23" s="8">
        <f>+L21</f>
        <v>383569</v>
      </c>
      <c r="M23">
        <f t="shared" si="1"/>
        <v>16</v>
      </c>
      <c r="R23" s="9">
        <v>42369</v>
      </c>
      <c r="S23" t="s">
        <v>239</v>
      </c>
      <c r="T23">
        <v>2015</v>
      </c>
      <c r="U23" s="9">
        <v>42369</v>
      </c>
      <c r="V23" s="22" t="s">
        <v>252</v>
      </c>
    </row>
    <row r="24" spans="1:22" ht="12.75">
      <c r="A24">
        <v>2015</v>
      </c>
      <c r="B24" t="s">
        <v>76</v>
      </c>
      <c r="C24">
        <v>2000</v>
      </c>
      <c r="D24" t="s">
        <v>73</v>
      </c>
      <c r="E24" s="4">
        <f t="shared" si="0"/>
        <v>4786200</v>
      </c>
      <c r="F24" s="8">
        <f t="shared" si="0"/>
        <v>0</v>
      </c>
      <c r="G24" s="4">
        <f t="shared" si="0"/>
        <v>3076747</v>
      </c>
      <c r="H24" s="5">
        <v>2200</v>
      </c>
      <c r="I24" s="6" t="s">
        <v>78</v>
      </c>
      <c r="J24" s="8">
        <f>+'Tabla 235301'!D171+'Tabla 235301'!D172</f>
        <v>79.33580499144064</v>
      </c>
      <c r="K24" s="8">
        <f>+'Tabla 235301'!E171+'Tabla 235301'!E172</f>
        <v>0</v>
      </c>
      <c r="L24" s="8">
        <f>+'Tabla 235301'!F171+'Tabla 235301'!F172</f>
        <v>51</v>
      </c>
      <c r="M24">
        <f t="shared" si="1"/>
        <v>17</v>
      </c>
      <c r="R24" s="9">
        <v>42369</v>
      </c>
      <c r="S24" t="s">
        <v>239</v>
      </c>
      <c r="T24">
        <v>2015</v>
      </c>
      <c r="U24" s="9">
        <v>42369</v>
      </c>
      <c r="V24" s="22" t="s">
        <v>252</v>
      </c>
    </row>
    <row r="25" spans="1:22" ht="12.75">
      <c r="A25">
        <v>2015</v>
      </c>
      <c r="B25" t="s">
        <v>76</v>
      </c>
      <c r="C25">
        <v>2000</v>
      </c>
      <c r="D25" t="s">
        <v>73</v>
      </c>
      <c r="E25" s="4">
        <f t="shared" si="0"/>
        <v>4786200</v>
      </c>
      <c r="F25" s="8">
        <f t="shared" si="0"/>
        <v>0</v>
      </c>
      <c r="G25" s="4">
        <f t="shared" si="0"/>
        <v>3076747</v>
      </c>
      <c r="H25" s="5">
        <v>2200</v>
      </c>
      <c r="I25" s="6" t="s">
        <v>78</v>
      </c>
      <c r="J25" s="8">
        <f>+J24</f>
        <v>79.33580499144064</v>
      </c>
      <c r="K25" s="8">
        <f>+K24</f>
        <v>0</v>
      </c>
      <c r="L25" s="8">
        <f>+L24</f>
        <v>51</v>
      </c>
      <c r="M25">
        <f t="shared" si="1"/>
        <v>18</v>
      </c>
      <c r="R25" s="9">
        <v>42369</v>
      </c>
      <c r="S25" t="s">
        <v>239</v>
      </c>
      <c r="T25">
        <v>2015</v>
      </c>
      <c r="U25" s="9">
        <v>42369</v>
      </c>
      <c r="V25" s="22" t="s">
        <v>252</v>
      </c>
    </row>
    <row r="26" spans="1:22" ht="12.75">
      <c r="A26">
        <v>2015</v>
      </c>
      <c r="B26" t="s">
        <v>76</v>
      </c>
      <c r="C26">
        <v>2000</v>
      </c>
      <c r="D26" t="s">
        <v>73</v>
      </c>
      <c r="E26" s="4">
        <f aca="true" t="shared" si="5" ref="E26:G34">+E25</f>
        <v>4786200</v>
      </c>
      <c r="F26" s="8">
        <f t="shared" si="5"/>
        <v>0</v>
      </c>
      <c r="G26" s="4">
        <f t="shared" si="5"/>
        <v>3076747</v>
      </c>
      <c r="H26" s="5">
        <v>2600</v>
      </c>
      <c r="I26" s="6" t="s">
        <v>79</v>
      </c>
      <c r="J26" s="8">
        <f>+'Tabla 235301'!D173</f>
        <v>3913409.6976449476</v>
      </c>
      <c r="K26" s="8">
        <f>+'Tabla 235301'!E173</f>
        <v>0</v>
      </c>
      <c r="L26" s="8">
        <f>+'Tabla 235301'!F173</f>
        <v>2515685</v>
      </c>
      <c r="M26">
        <f t="shared" si="1"/>
        <v>19</v>
      </c>
      <c r="R26" s="9">
        <v>42369</v>
      </c>
      <c r="S26" t="s">
        <v>239</v>
      </c>
      <c r="T26">
        <v>2015</v>
      </c>
      <c r="U26" s="9">
        <v>42369</v>
      </c>
      <c r="V26" s="22" t="s">
        <v>252</v>
      </c>
    </row>
    <row r="27" spans="1:22" ht="12.75">
      <c r="A27">
        <v>2015</v>
      </c>
      <c r="B27" t="s">
        <v>76</v>
      </c>
      <c r="C27">
        <v>2000</v>
      </c>
      <c r="D27" t="s">
        <v>73</v>
      </c>
      <c r="E27" s="4">
        <f t="shared" si="5"/>
        <v>4786200</v>
      </c>
      <c r="F27" s="8">
        <f t="shared" si="5"/>
        <v>0</v>
      </c>
      <c r="G27" s="4">
        <f t="shared" si="5"/>
        <v>3076747</v>
      </c>
      <c r="H27" s="5">
        <v>2700</v>
      </c>
      <c r="I27" s="6" t="s">
        <v>80</v>
      </c>
      <c r="J27" s="8">
        <f>SUM('Tabla 235301'!D174:D176)</f>
        <v>17015.196764634857</v>
      </c>
      <c r="K27" s="8">
        <f>SUM('Tabla 235301'!E174:E176)</f>
        <v>0</v>
      </c>
      <c r="L27" s="8">
        <f>SUM('Tabla 235301'!F174:F176)</f>
        <v>10938</v>
      </c>
      <c r="M27">
        <f t="shared" si="1"/>
        <v>20</v>
      </c>
      <c r="R27" s="9">
        <v>42369</v>
      </c>
      <c r="S27" t="s">
        <v>239</v>
      </c>
      <c r="T27">
        <v>2015</v>
      </c>
      <c r="U27" s="9">
        <v>42369</v>
      </c>
      <c r="V27" s="22" t="s">
        <v>252</v>
      </c>
    </row>
    <row r="28" spans="1:22" ht="12.75">
      <c r="A28">
        <v>2015</v>
      </c>
      <c r="B28" t="s">
        <v>76</v>
      </c>
      <c r="C28">
        <v>2000</v>
      </c>
      <c r="D28" t="s">
        <v>73</v>
      </c>
      <c r="E28" s="4">
        <f t="shared" si="5"/>
        <v>4786200</v>
      </c>
      <c r="F28" s="8">
        <f t="shared" si="5"/>
        <v>0</v>
      </c>
      <c r="G28" s="4">
        <f t="shared" si="5"/>
        <v>3076747</v>
      </c>
      <c r="H28" s="5">
        <v>2700</v>
      </c>
      <c r="I28" s="6" t="s">
        <v>80</v>
      </c>
      <c r="J28" s="8">
        <f aca="true" t="shared" si="6" ref="J28:L29">+J27</f>
        <v>17015.196764634857</v>
      </c>
      <c r="K28" s="8">
        <f t="shared" si="6"/>
        <v>0</v>
      </c>
      <c r="L28" s="8">
        <f t="shared" si="6"/>
        <v>10938</v>
      </c>
      <c r="M28">
        <f t="shared" si="1"/>
        <v>21</v>
      </c>
      <c r="R28" s="9">
        <v>42369</v>
      </c>
      <c r="S28" t="s">
        <v>239</v>
      </c>
      <c r="T28">
        <v>2015</v>
      </c>
      <c r="U28" s="9">
        <v>42369</v>
      </c>
      <c r="V28" s="22" t="s">
        <v>252</v>
      </c>
    </row>
    <row r="29" spans="1:22" ht="12.75">
      <c r="A29">
        <v>2015</v>
      </c>
      <c r="B29" t="s">
        <v>76</v>
      </c>
      <c r="C29">
        <v>2000</v>
      </c>
      <c r="D29" t="s">
        <v>73</v>
      </c>
      <c r="E29" s="4">
        <f t="shared" si="5"/>
        <v>4786200</v>
      </c>
      <c r="F29" s="8">
        <f t="shared" si="5"/>
        <v>0</v>
      </c>
      <c r="G29" s="4">
        <f t="shared" si="5"/>
        <v>3076747</v>
      </c>
      <c r="H29" s="5">
        <v>2700</v>
      </c>
      <c r="I29" s="6" t="s">
        <v>80</v>
      </c>
      <c r="J29" s="8">
        <f t="shared" si="6"/>
        <v>17015.196764634857</v>
      </c>
      <c r="K29" s="8">
        <f t="shared" si="6"/>
        <v>0</v>
      </c>
      <c r="L29" s="8">
        <f t="shared" si="6"/>
        <v>10938</v>
      </c>
      <c r="M29">
        <f t="shared" si="1"/>
        <v>22</v>
      </c>
      <c r="R29" s="9">
        <v>42369</v>
      </c>
      <c r="S29" t="s">
        <v>239</v>
      </c>
      <c r="T29">
        <v>2015</v>
      </c>
      <c r="U29" s="9">
        <v>42369</v>
      </c>
      <c r="V29" s="22" t="s">
        <v>252</v>
      </c>
    </row>
    <row r="30" spans="1:22" ht="12.75">
      <c r="A30">
        <v>2015</v>
      </c>
      <c r="B30" t="s">
        <v>76</v>
      </c>
      <c r="C30">
        <v>2000</v>
      </c>
      <c r="D30" t="s">
        <v>73</v>
      </c>
      <c r="E30" s="4">
        <f t="shared" si="5"/>
        <v>4786200</v>
      </c>
      <c r="F30" s="8">
        <f t="shared" si="5"/>
        <v>0</v>
      </c>
      <c r="G30" s="4">
        <f t="shared" si="5"/>
        <v>3076747</v>
      </c>
      <c r="H30" s="5">
        <v>2900</v>
      </c>
      <c r="I30" s="6" t="s">
        <v>81</v>
      </c>
      <c r="J30" s="8">
        <f>SUM('Tabla 235301'!D178:D181)</f>
        <v>257237.79186263934</v>
      </c>
      <c r="K30" s="8">
        <f>SUM('Tabla 235301'!E178:E181)</f>
        <v>0</v>
      </c>
      <c r="L30" s="8">
        <f>SUM('Tabla 235301'!F178:F181)</f>
        <v>165362</v>
      </c>
      <c r="M30">
        <f t="shared" si="1"/>
        <v>23</v>
      </c>
      <c r="R30" s="9">
        <v>42369</v>
      </c>
      <c r="S30" t="s">
        <v>239</v>
      </c>
      <c r="T30">
        <v>2015</v>
      </c>
      <c r="U30" s="9">
        <v>42369</v>
      </c>
      <c r="V30" s="22" t="s">
        <v>252</v>
      </c>
    </row>
    <row r="31" spans="1:22" ht="12.75">
      <c r="A31">
        <v>2015</v>
      </c>
      <c r="B31" t="s">
        <v>76</v>
      </c>
      <c r="C31">
        <v>2000</v>
      </c>
      <c r="D31" t="s">
        <v>73</v>
      </c>
      <c r="E31" s="4">
        <f t="shared" si="5"/>
        <v>4786200</v>
      </c>
      <c r="F31" s="8">
        <f t="shared" si="5"/>
        <v>0</v>
      </c>
      <c r="G31" s="4">
        <f t="shared" si="5"/>
        <v>3076747</v>
      </c>
      <c r="H31" s="5">
        <v>2900</v>
      </c>
      <c r="I31" s="6" t="s">
        <v>81</v>
      </c>
      <c r="J31" s="8">
        <f aca="true" t="shared" si="7" ref="J31:L34">+J30</f>
        <v>257237.79186263934</v>
      </c>
      <c r="K31" s="8">
        <f t="shared" si="7"/>
        <v>0</v>
      </c>
      <c r="L31" s="8">
        <f t="shared" si="7"/>
        <v>165362</v>
      </c>
      <c r="M31">
        <f t="shared" si="1"/>
        <v>24</v>
      </c>
      <c r="R31" s="9">
        <v>42369</v>
      </c>
      <c r="S31" t="s">
        <v>239</v>
      </c>
      <c r="T31">
        <v>2015</v>
      </c>
      <c r="U31" s="9">
        <v>42369</v>
      </c>
      <c r="V31" s="22" t="s">
        <v>252</v>
      </c>
    </row>
    <row r="32" spans="1:22" ht="12.75">
      <c r="A32">
        <v>2015</v>
      </c>
      <c r="B32" t="s">
        <v>76</v>
      </c>
      <c r="C32">
        <v>2000</v>
      </c>
      <c r="D32" t="s">
        <v>73</v>
      </c>
      <c r="E32" s="4">
        <f t="shared" si="5"/>
        <v>4786200</v>
      </c>
      <c r="F32" s="8">
        <f t="shared" si="5"/>
        <v>0</v>
      </c>
      <c r="G32" s="4">
        <f t="shared" si="5"/>
        <v>3076747</v>
      </c>
      <c r="H32" s="5">
        <v>2900</v>
      </c>
      <c r="I32" s="6" t="s">
        <v>81</v>
      </c>
      <c r="J32" s="8">
        <f t="shared" si="7"/>
        <v>257237.79186263934</v>
      </c>
      <c r="K32" s="8">
        <f t="shared" si="7"/>
        <v>0</v>
      </c>
      <c r="L32" s="8">
        <f t="shared" si="7"/>
        <v>165362</v>
      </c>
      <c r="M32">
        <f t="shared" si="1"/>
        <v>25</v>
      </c>
      <c r="R32" s="9">
        <v>42369</v>
      </c>
      <c r="S32" t="s">
        <v>239</v>
      </c>
      <c r="T32">
        <v>2015</v>
      </c>
      <c r="U32" s="9">
        <v>42369</v>
      </c>
      <c r="V32" s="22" t="s">
        <v>252</v>
      </c>
    </row>
    <row r="33" spans="1:22" ht="12.75">
      <c r="A33">
        <v>2015</v>
      </c>
      <c r="B33" t="s">
        <v>76</v>
      </c>
      <c r="C33">
        <v>2000</v>
      </c>
      <c r="D33" t="s">
        <v>73</v>
      </c>
      <c r="E33" s="4">
        <f t="shared" si="5"/>
        <v>4786200</v>
      </c>
      <c r="F33" s="8">
        <f t="shared" si="5"/>
        <v>0</v>
      </c>
      <c r="G33" s="4">
        <f t="shared" si="5"/>
        <v>3076747</v>
      </c>
      <c r="H33" s="5">
        <v>2900</v>
      </c>
      <c r="I33" s="6" t="s">
        <v>81</v>
      </c>
      <c r="J33" s="8">
        <f t="shared" si="7"/>
        <v>257237.79186263934</v>
      </c>
      <c r="K33" s="8">
        <f t="shared" si="7"/>
        <v>0</v>
      </c>
      <c r="L33" s="8">
        <f t="shared" si="7"/>
        <v>165362</v>
      </c>
      <c r="M33">
        <f t="shared" si="1"/>
        <v>26</v>
      </c>
      <c r="R33" s="9">
        <v>42369</v>
      </c>
      <c r="S33" t="s">
        <v>239</v>
      </c>
      <c r="T33">
        <v>2015</v>
      </c>
      <c r="U33" s="9">
        <v>42369</v>
      </c>
      <c r="V33" s="22" t="s">
        <v>252</v>
      </c>
    </row>
    <row r="34" spans="1:22" ht="12.75">
      <c r="A34">
        <v>2015</v>
      </c>
      <c r="B34" t="s">
        <v>76</v>
      </c>
      <c r="C34">
        <v>2000</v>
      </c>
      <c r="D34" t="s">
        <v>73</v>
      </c>
      <c r="E34" s="4">
        <f t="shared" si="5"/>
        <v>4786200</v>
      </c>
      <c r="F34" s="8">
        <f t="shared" si="5"/>
        <v>0</v>
      </c>
      <c r="G34" s="4">
        <f t="shared" si="5"/>
        <v>3076747</v>
      </c>
      <c r="H34" s="5">
        <v>2900</v>
      </c>
      <c r="I34" s="6" t="s">
        <v>81</v>
      </c>
      <c r="J34" s="8">
        <f t="shared" si="7"/>
        <v>257237.79186263934</v>
      </c>
      <c r="K34" s="8">
        <f t="shared" si="7"/>
        <v>0</v>
      </c>
      <c r="L34" s="8">
        <f t="shared" si="7"/>
        <v>165362</v>
      </c>
      <c r="M34">
        <f t="shared" si="1"/>
        <v>27</v>
      </c>
      <c r="R34" s="9">
        <v>42369</v>
      </c>
      <c r="S34" t="s">
        <v>239</v>
      </c>
      <c r="T34">
        <v>2015</v>
      </c>
      <c r="U34" s="9">
        <v>42369</v>
      </c>
      <c r="V34" s="22" t="s">
        <v>252</v>
      </c>
    </row>
    <row r="35" spans="1:22" ht="12.75">
      <c r="A35">
        <v>2015</v>
      </c>
      <c r="B35" t="s">
        <v>76</v>
      </c>
      <c r="C35">
        <v>3000</v>
      </c>
      <c r="D35" t="s">
        <v>74</v>
      </c>
      <c r="E35" s="4">
        <f>SUM('Tabla 235301'!D182:D221)</f>
        <v>8438600</v>
      </c>
      <c r="F35" s="4">
        <f>SUM('Tabla 235301'!E182:E221)</f>
        <v>0</v>
      </c>
      <c r="G35" s="4">
        <f>SUM('Tabla 235301'!F182:F221)</f>
        <v>6824053.4</v>
      </c>
      <c r="H35" s="5">
        <v>3100</v>
      </c>
      <c r="I35" s="6" t="s">
        <v>84</v>
      </c>
      <c r="J35" s="8">
        <f>SUM('Tabla 235301'!D182:D186)</f>
        <v>148536.25210494397</v>
      </c>
      <c r="K35" s="8">
        <f>SUM('Tabla 235301'!E182:E186)</f>
        <v>0</v>
      </c>
      <c r="L35" s="8">
        <f>SUM('Tabla 235301'!F182:F186)</f>
        <v>120117</v>
      </c>
      <c r="M35">
        <f t="shared" si="1"/>
        <v>28</v>
      </c>
      <c r="R35" s="9">
        <v>42369</v>
      </c>
      <c r="S35" t="s">
        <v>239</v>
      </c>
      <c r="T35">
        <v>2015</v>
      </c>
      <c r="U35" s="9">
        <v>42369</v>
      </c>
      <c r="V35" s="22" t="s">
        <v>252</v>
      </c>
    </row>
    <row r="36" spans="1:22" ht="12.75">
      <c r="A36">
        <v>2015</v>
      </c>
      <c r="B36" t="s">
        <v>76</v>
      </c>
      <c r="C36">
        <v>3000</v>
      </c>
      <c r="D36" t="s">
        <v>74</v>
      </c>
      <c r="E36" s="4">
        <f>+E35</f>
        <v>8438600</v>
      </c>
      <c r="F36" s="4">
        <f aca="true" t="shared" si="8" ref="F36:F74">+F35</f>
        <v>0</v>
      </c>
      <c r="G36" s="4">
        <f aca="true" t="shared" si="9" ref="G36:G74">+G35</f>
        <v>6824053.4</v>
      </c>
      <c r="H36" s="5">
        <v>3100</v>
      </c>
      <c r="I36" s="6" t="s">
        <v>84</v>
      </c>
      <c r="J36" s="8">
        <f aca="true" t="shared" si="10" ref="J36:L39">+J35</f>
        <v>148536.25210494397</v>
      </c>
      <c r="K36" s="8">
        <f t="shared" si="10"/>
        <v>0</v>
      </c>
      <c r="L36" s="8">
        <f t="shared" si="10"/>
        <v>120117</v>
      </c>
      <c r="M36">
        <f t="shared" si="1"/>
        <v>29</v>
      </c>
      <c r="R36" s="9">
        <v>42369</v>
      </c>
      <c r="S36" t="s">
        <v>239</v>
      </c>
      <c r="T36">
        <v>2015</v>
      </c>
      <c r="U36" s="9">
        <v>42369</v>
      </c>
      <c r="V36" s="22" t="s">
        <v>252</v>
      </c>
    </row>
    <row r="37" spans="1:22" ht="12.75">
      <c r="A37">
        <v>2015</v>
      </c>
      <c r="B37" t="s">
        <v>76</v>
      </c>
      <c r="C37">
        <v>3000</v>
      </c>
      <c r="D37" t="s">
        <v>74</v>
      </c>
      <c r="E37" s="4">
        <f aca="true" t="shared" si="11" ref="E37:E74">+E36</f>
        <v>8438600</v>
      </c>
      <c r="F37" s="4">
        <f t="shared" si="8"/>
        <v>0</v>
      </c>
      <c r="G37" s="4">
        <f t="shared" si="9"/>
        <v>6824053.4</v>
      </c>
      <c r="H37" s="5">
        <v>3100</v>
      </c>
      <c r="I37" s="6" t="s">
        <v>84</v>
      </c>
      <c r="J37" s="8">
        <f t="shared" si="10"/>
        <v>148536.25210494397</v>
      </c>
      <c r="K37" s="8">
        <f t="shared" si="10"/>
        <v>0</v>
      </c>
      <c r="L37" s="8">
        <f t="shared" si="10"/>
        <v>120117</v>
      </c>
      <c r="M37">
        <f t="shared" si="1"/>
        <v>30</v>
      </c>
      <c r="R37" s="9">
        <v>42369</v>
      </c>
      <c r="S37" t="s">
        <v>239</v>
      </c>
      <c r="T37">
        <v>2015</v>
      </c>
      <c r="U37" s="9">
        <v>42369</v>
      </c>
      <c r="V37" s="22" t="s">
        <v>252</v>
      </c>
    </row>
    <row r="38" spans="1:22" ht="12.75">
      <c r="A38">
        <v>2015</v>
      </c>
      <c r="B38" t="s">
        <v>76</v>
      </c>
      <c r="C38">
        <v>3000</v>
      </c>
      <c r="D38" t="s">
        <v>74</v>
      </c>
      <c r="E38" s="4">
        <f t="shared" si="11"/>
        <v>8438600</v>
      </c>
      <c r="F38" s="4">
        <f t="shared" si="8"/>
        <v>0</v>
      </c>
      <c r="G38" s="4">
        <f t="shared" si="9"/>
        <v>6824053.4</v>
      </c>
      <c r="H38" s="5">
        <v>3100</v>
      </c>
      <c r="I38" s="6" t="s">
        <v>84</v>
      </c>
      <c r="J38" s="8">
        <f t="shared" si="10"/>
        <v>148536.25210494397</v>
      </c>
      <c r="K38" s="8">
        <f t="shared" si="10"/>
        <v>0</v>
      </c>
      <c r="L38" s="8">
        <f t="shared" si="10"/>
        <v>120117</v>
      </c>
      <c r="M38">
        <f t="shared" si="1"/>
        <v>31</v>
      </c>
      <c r="R38" s="9">
        <v>42369</v>
      </c>
      <c r="S38" t="s">
        <v>239</v>
      </c>
      <c r="T38">
        <v>2015</v>
      </c>
      <c r="U38" s="9">
        <v>42369</v>
      </c>
      <c r="V38" s="22" t="s">
        <v>252</v>
      </c>
    </row>
    <row r="39" spans="1:22" ht="12.75">
      <c r="A39">
        <v>2015</v>
      </c>
      <c r="B39" t="s">
        <v>76</v>
      </c>
      <c r="C39">
        <v>3000</v>
      </c>
      <c r="D39" t="s">
        <v>74</v>
      </c>
      <c r="E39" s="4">
        <f t="shared" si="11"/>
        <v>8438600</v>
      </c>
      <c r="F39" s="4">
        <f t="shared" si="8"/>
        <v>0</v>
      </c>
      <c r="G39" s="4">
        <f t="shared" si="9"/>
        <v>6824053.4</v>
      </c>
      <c r="H39" s="5">
        <v>3100</v>
      </c>
      <c r="I39" s="6" t="s">
        <v>84</v>
      </c>
      <c r="J39" s="8">
        <f t="shared" si="10"/>
        <v>148536.25210494397</v>
      </c>
      <c r="K39" s="8">
        <f t="shared" si="10"/>
        <v>0</v>
      </c>
      <c r="L39" s="8">
        <f t="shared" si="10"/>
        <v>120117</v>
      </c>
      <c r="M39">
        <f t="shared" si="1"/>
        <v>32</v>
      </c>
      <c r="R39" s="9">
        <v>42369</v>
      </c>
      <c r="S39" t="s">
        <v>239</v>
      </c>
      <c r="T39">
        <v>2015</v>
      </c>
      <c r="U39" s="9">
        <v>42369</v>
      </c>
      <c r="V39" s="22" t="s">
        <v>252</v>
      </c>
    </row>
    <row r="40" spans="1:22" ht="12.75">
      <c r="A40">
        <v>2015</v>
      </c>
      <c r="B40" t="s">
        <v>76</v>
      </c>
      <c r="C40">
        <v>3000</v>
      </c>
      <c r="D40" t="s">
        <v>74</v>
      </c>
      <c r="E40" s="4">
        <f t="shared" si="11"/>
        <v>8438600</v>
      </c>
      <c r="F40" s="4">
        <f t="shared" si="8"/>
        <v>0</v>
      </c>
      <c r="G40" s="4">
        <f t="shared" si="9"/>
        <v>6824053.4</v>
      </c>
      <c r="H40" s="5">
        <v>3200</v>
      </c>
      <c r="I40" s="6" t="s">
        <v>85</v>
      </c>
      <c r="J40" s="8">
        <f>SUM('Tabla 235301'!D187:D191)</f>
        <v>935999.6153605714</v>
      </c>
      <c r="K40" s="8">
        <f>SUM('Tabla 235301'!E187:E191)</f>
        <v>0</v>
      </c>
      <c r="L40" s="8">
        <f>SUM('Tabla 235301'!F187:F191)</f>
        <v>756916</v>
      </c>
      <c r="M40">
        <f t="shared" si="1"/>
        <v>33</v>
      </c>
      <c r="R40" s="9">
        <v>42369</v>
      </c>
      <c r="S40" t="s">
        <v>239</v>
      </c>
      <c r="T40">
        <v>2015</v>
      </c>
      <c r="U40" s="9">
        <v>42369</v>
      </c>
      <c r="V40" s="22" t="s">
        <v>252</v>
      </c>
    </row>
    <row r="41" spans="1:22" ht="12.75">
      <c r="A41">
        <v>2015</v>
      </c>
      <c r="B41" t="s">
        <v>76</v>
      </c>
      <c r="C41">
        <v>3000</v>
      </c>
      <c r="D41" t="s">
        <v>74</v>
      </c>
      <c r="E41" s="4">
        <f t="shared" si="11"/>
        <v>8438600</v>
      </c>
      <c r="F41" s="4">
        <f t="shared" si="8"/>
        <v>0</v>
      </c>
      <c r="G41" s="4">
        <f t="shared" si="9"/>
        <v>6824053.4</v>
      </c>
      <c r="H41" s="5">
        <v>3200</v>
      </c>
      <c r="I41" s="6" t="s">
        <v>85</v>
      </c>
      <c r="J41" s="8">
        <f aca="true" t="shared" si="12" ref="J41:L44">+J40</f>
        <v>935999.6153605714</v>
      </c>
      <c r="K41" s="8">
        <f t="shared" si="12"/>
        <v>0</v>
      </c>
      <c r="L41" s="8">
        <f t="shared" si="12"/>
        <v>756916</v>
      </c>
      <c r="M41">
        <f t="shared" si="1"/>
        <v>34</v>
      </c>
      <c r="R41" s="9">
        <v>42369</v>
      </c>
      <c r="S41" t="s">
        <v>239</v>
      </c>
      <c r="T41">
        <v>2015</v>
      </c>
      <c r="U41" s="9">
        <v>42369</v>
      </c>
      <c r="V41" s="22" t="s">
        <v>252</v>
      </c>
    </row>
    <row r="42" spans="1:22" ht="12.75">
      <c r="A42">
        <v>2015</v>
      </c>
      <c r="B42" t="s">
        <v>76</v>
      </c>
      <c r="C42">
        <v>3000</v>
      </c>
      <c r="D42" t="s">
        <v>74</v>
      </c>
      <c r="E42" s="4">
        <f t="shared" si="11"/>
        <v>8438600</v>
      </c>
      <c r="F42" s="4">
        <f t="shared" si="8"/>
        <v>0</v>
      </c>
      <c r="G42" s="4">
        <f t="shared" si="9"/>
        <v>6824053.4</v>
      </c>
      <c r="H42" s="5">
        <v>3200</v>
      </c>
      <c r="I42" s="6" t="s">
        <v>85</v>
      </c>
      <c r="J42" s="8">
        <f t="shared" si="12"/>
        <v>935999.6153605714</v>
      </c>
      <c r="K42" s="8">
        <f t="shared" si="12"/>
        <v>0</v>
      </c>
      <c r="L42" s="8">
        <f t="shared" si="12"/>
        <v>756916</v>
      </c>
      <c r="M42">
        <f t="shared" si="1"/>
        <v>35</v>
      </c>
      <c r="R42" s="9">
        <v>42369</v>
      </c>
      <c r="S42" t="s">
        <v>239</v>
      </c>
      <c r="T42">
        <v>2015</v>
      </c>
      <c r="U42" s="9">
        <v>42369</v>
      </c>
      <c r="V42" s="22" t="s">
        <v>252</v>
      </c>
    </row>
    <row r="43" spans="1:22" ht="12.75">
      <c r="A43">
        <v>2015</v>
      </c>
      <c r="B43" t="s">
        <v>76</v>
      </c>
      <c r="C43">
        <v>3000</v>
      </c>
      <c r="D43" t="s">
        <v>74</v>
      </c>
      <c r="E43" s="4">
        <f t="shared" si="11"/>
        <v>8438600</v>
      </c>
      <c r="F43" s="4">
        <f t="shared" si="8"/>
        <v>0</v>
      </c>
      <c r="G43" s="4">
        <f t="shared" si="9"/>
        <v>6824053.4</v>
      </c>
      <c r="H43" s="5">
        <v>3200</v>
      </c>
      <c r="I43" s="6" t="s">
        <v>85</v>
      </c>
      <c r="J43" s="8">
        <f t="shared" si="12"/>
        <v>935999.6153605714</v>
      </c>
      <c r="K43" s="8">
        <f t="shared" si="12"/>
        <v>0</v>
      </c>
      <c r="L43" s="8">
        <f t="shared" si="12"/>
        <v>756916</v>
      </c>
      <c r="M43">
        <f t="shared" si="1"/>
        <v>36</v>
      </c>
      <c r="R43" s="9">
        <v>42369</v>
      </c>
      <c r="S43" t="s">
        <v>239</v>
      </c>
      <c r="T43">
        <v>2015</v>
      </c>
      <c r="U43" s="9">
        <v>42369</v>
      </c>
      <c r="V43" s="22" t="s">
        <v>252</v>
      </c>
    </row>
    <row r="44" spans="1:22" ht="12.75">
      <c r="A44">
        <v>2015</v>
      </c>
      <c r="B44" t="s">
        <v>76</v>
      </c>
      <c r="C44">
        <v>3000</v>
      </c>
      <c r="D44" t="s">
        <v>74</v>
      </c>
      <c r="E44" s="4">
        <f t="shared" si="11"/>
        <v>8438600</v>
      </c>
      <c r="F44" s="4">
        <f t="shared" si="8"/>
        <v>0</v>
      </c>
      <c r="G44" s="4">
        <f t="shared" si="9"/>
        <v>6824053.4</v>
      </c>
      <c r="H44" s="5">
        <v>3200</v>
      </c>
      <c r="I44" s="6" t="s">
        <v>85</v>
      </c>
      <c r="J44" s="8">
        <f t="shared" si="12"/>
        <v>935999.6153605714</v>
      </c>
      <c r="K44" s="8">
        <f t="shared" si="12"/>
        <v>0</v>
      </c>
      <c r="L44" s="8">
        <f t="shared" si="12"/>
        <v>756916</v>
      </c>
      <c r="M44">
        <f t="shared" si="1"/>
        <v>37</v>
      </c>
      <c r="R44" s="9">
        <v>42369</v>
      </c>
      <c r="S44" t="s">
        <v>239</v>
      </c>
      <c r="T44">
        <v>2015</v>
      </c>
      <c r="U44" s="9">
        <v>42369</v>
      </c>
      <c r="V44" s="22" t="s">
        <v>252</v>
      </c>
    </row>
    <row r="45" spans="1:22" ht="12.75">
      <c r="A45">
        <v>2015</v>
      </c>
      <c r="B45" t="s">
        <v>76</v>
      </c>
      <c r="C45">
        <v>3000</v>
      </c>
      <c r="D45" t="s">
        <v>74</v>
      </c>
      <c r="E45" s="4">
        <f t="shared" si="11"/>
        <v>8438600</v>
      </c>
      <c r="F45" s="4">
        <f t="shared" si="8"/>
        <v>0</v>
      </c>
      <c r="G45" s="4">
        <f t="shared" si="9"/>
        <v>6824053.4</v>
      </c>
      <c r="H45" s="5">
        <v>3300</v>
      </c>
      <c r="I45" s="6" t="s">
        <v>86</v>
      </c>
      <c r="J45" s="8">
        <f>SUM('Tabla 235301'!D192:D197)</f>
        <v>766689.7800067038</v>
      </c>
      <c r="K45" s="8">
        <f>SUM('Tabla 235301'!E192:E197)</f>
        <v>0</v>
      </c>
      <c r="L45" s="8">
        <f>SUM('Tabla 235301'!F192:F197)</f>
        <v>620000</v>
      </c>
      <c r="M45">
        <f t="shared" si="1"/>
        <v>38</v>
      </c>
      <c r="R45" s="9">
        <v>42369</v>
      </c>
      <c r="S45" t="s">
        <v>239</v>
      </c>
      <c r="T45">
        <v>2015</v>
      </c>
      <c r="U45" s="9">
        <v>42369</v>
      </c>
      <c r="V45" s="22" t="s">
        <v>252</v>
      </c>
    </row>
    <row r="46" spans="1:22" ht="12.75">
      <c r="A46">
        <v>2015</v>
      </c>
      <c r="B46" t="s">
        <v>76</v>
      </c>
      <c r="C46">
        <v>3000</v>
      </c>
      <c r="D46" t="s">
        <v>74</v>
      </c>
      <c r="E46" s="4">
        <f t="shared" si="11"/>
        <v>8438600</v>
      </c>
      <c r="F46" s="4">
        <f t="shared" si="8"/>
        <v>0</v>
      </c>
      <c r="G46" s="4">
        <f t="shared" si="9"/>
        <v>6824053.4</v>
      </c>
      <c r="H46" s="5">
        <v>3300</v>
      </c>
      <c r="I46" s="6" t="s">
        <v>86</v>
      </c>
      <c r="J46" s="8">
        <f aca="true" t="shared" si="13" ref="J46:L50">+J45</f>
        <v>766689.7800067038</v>
      </c>
      <c r="K46" s="8">
        <f t="shared" si="13"/>
        <v>0</v>
      </c>
      <c r="L46" s="8">
        <f t="shared" si="13"/>
        <v>620000</v>
      </c>
      <c r="M46">
        <f t="shared" si="1"/>
        <v>39</v>
      </c>
      <c r="R46" s="9">
        <v>42369</v>
      </c>
      <c r="S46" t="s">
        <v>239</v>
      </c>
      <c r="T46">
        <v>2015</v>
      </c>
      <c r="U46" s="9">
        <v>42369</v>
      </c>
      <c r="V46" s="22" t="s">
        <v>252</v>
      </c>
    </row>
    <row r="47" spans="1:22" ht="12.75">
      <c r="A47">
        <v>2015</v>
      </c>
      <c r="B47" t="s">
        <v>76</v>
      </c>
      <c r="C47">
        <v>3000</v>
      </c>
      <c r="D47" t="s">
        <v>74</v>
      </c>
      <c r="E47" s="4">
        <f t="shared" si="11"/>
        <v>8438600</v>
      </c>
      <c r="F47" s="4">
        <f t="shared" si="8"/>
        <v>0</v>
      </c>
      <c r="G47" s="4">
        <f t="shared" si="9"/>
        <v>6824053.4</v>
      </c>
      <c r="H47" s="5">
        <v>3300</v>
      </c>
      <c r="I47" s="6" t="s">
        <v>86</v>
      </c>
      <c r="J47" s="8">
        <f t="shared" si="13"/>
        <v>766689.7800067038</v>
      </c>
      <c r="K47" s="8">
        <f t="shared" si="13"/>
        <v>0</v>
      </c>
      <c r="L47" s="8">
        <f t="shared" si="13"/>
        <v>620000</v>
      </c>
      <c r="M47">
        <f t="shared" si="1"/>
        <v>40</v>
      </c>
      <c r="R47" s="9">
        <v>42369</v>
      </c>
      <c r="S47" t="s">
        <v>239</v>
      </c>
      <c r="T47">
        <v>2015</v>
      </c>
      <c r="U47" s="9">
        <v>42369</v>
      </c>
      <c r="V47" s="22" t="s">
        <v>252</v>
      </c>
    </row>
    <row r="48" spans="1:22" ht="12.75">
      <c r="A48">
        <v>2015</v>
      </c>
      <c r="B48" t="s">
        <v>76</v>
      </c>
      <c r="C48">
        <v>3000</v>
      </c>
      <c r="D48" t="s">
        <v>74</v>
      </c>
      <c r="E48" s="4">
        <f t="shared" si="11"/>
        <v>8438600</v>
      </c>
      <c r="F48" s="4">
        <f t="shared" si="8"/>
        <v>0</v>
      </c>
      <c r="G48" s="4">
        <f t="shared" si="9"/>
        <v>6824053.4</v>
      </c>
      <c r="H48" s="5">
        <v>3300</v>
      </c>
      <c r="I48" s="6" t="s">
        <v>86</v>
      </c>
      <c r="J48" s="8">
        <f t="shared" si="13"/>
        <v>766689.7800067038</v>
      </c>
      <c r="K48" s="8">
        <f t="shared" si="13"/>
        <v>0</v>
      </c>
      <c r="L48" s="8">
        <f t="shared" si="13"/>
        <v>620000</v>
      </c>
      <c r="M48">
        <f t="shared" si="1"/>
        <v>41</v>
      </c>
      <c r="R48" s="9">
        <v>42369</v>
      </c>
      <c r="S48" t="s">
        <v>239</v>
      </c>
      <c r="T48">
        <v>2015</v>
      </c>
      <c r="U48" s="9">
        <v>42369</v>
      </c>
      <c r="V48" s="22" t="s">
        <v>252</v>
      </c>
    </row>
    <row r="49" spans="1:22" ht="12.75">
      <c r="A49">
        <v>2015</v>
      </c>
      <c r="B49" t="s">
        <v>76</v>
      </c>
      <c r="C49">
        <v>3000</v>
      </c>
      <c r="D49" t="s">
        <v>74</v>
      </c>
      <c r="E49" s="4">
        <f t="shared" si="11"/>
        <v>8438600</v>
      </c>
      <c r="F49" s="4">
        <f t="shared" si="8"/>
        <v>0</v>
      </c>
      <c r="G49" s="4">
        <f t="shared" si="9"/>
        <v>6824053.4</v>
      </c>
      <c r="H49" s="5">
        <v>3300</v>
      </c>
      <c r="I49" s="6" t="s">
        <v>86</v>
      </c>
      <c r="J49" s="8">
        <f t="shared" si="13"/>
        <v>766689.7800067038</v>
      </c>
      <c r="K49" s="8">
        <f t="shared" si="13"/>
        <v>0</v>
      </c>
      <c r="L49" s="8">
        <f t="shared" si="13"/>
        <v>620000</v>
      </c>
      <c r="M49">
        <f t="shared" si="1"/>
        <v>42</v>
      </c>
      <c r="R49" s="9">
        <v>42369</v>
      </c>
      <c r="S49" t="s">
        <v>239</v>
      </c>
      <c r="T49">
        <v>2015</v>
      </c>
      <c r="U49" s="9">
        <v>42369</v>
      </c>
      <c r="V49" s="22" t="s">
        <v>252</v>
      </c>
    </row>
    <row r="50" spans="1:22" ht="12.75">
      <c r="A50">
        <v>2015</v>
      </c>
      <c r="B50" t="s">
        <v>76</v>
      </c>
      <c r="C50">
        <v>3000</v>
      </c>
      <c r="D50" t="s">
        <v>74</v>
      </c>
      <c r="E50" s="4">
        <f t="shared" si="11"/>
        <v>8438600</v>
      </c>
      <c r="F50" s="4">
        <f t="shared" si="8"/>
        <v>0</v>
      </c>
      <c r="G50" s="4">
        <f t="shared" si="9"/>
        <v>6824053.4</v>
      </c>
      <c r="H50" s="5">
        <v>3300</v>
      </c>
      <c r="I50" s="6" t="s">
        <v>86</v>
      </c>
      <c r="J50" s="8">
        <f t="shared" si="13"/>
        <v>766689.7800067038</v>
      </c>
      <c r="K50" s="8">
        <f t="shared" si="13"/>
        <v>0</v>
      </c>
      <c r="L50" s="8">
        <f t="shared" si="13"/>
        <v>620000</v>
      </c>
      <c r="M50">
        <f t="shared" si="1"/>
        <v>43</v>
      </c>
      <c r="R50" s="9">
        <v>42369</v>
      </c>
      <c r="S50" t="s">
        <v>239</v>
      </c>
      <c r="T50">
        <v>2015</v>
      </c>
      <c r="U50" s="9">
        <v>42369</v>
      </c>
      <c r="V50" s="22" t="s">
        <v>252</v>
      </c>
    </row>
    <row r="51" spans="1:22" ht="12.75">
      <c r="A51">
        <v>2015</v>
      </c>
      <c r="B51" t="s">
        <v>76</v>
      </c>
      <c r="C51">
        <v>3000</v>
      </c>
      <c r="D51" t="s">
        <v>74</v>
      </c>
      <c r="E51" s="4">
        <f t="shared" si="11"/>
        <v>8438600</v>
      </c>
      <c r="F51" s="4">
        <f t="shared" si="8"/>
        <v>0</v>
      </c>
      <c r="G51" s="4">
        <f t="shared" si="9"/>
        <v>6824053.4</v>
      </c>
      <c r="H51" s="5">
        <v>3400</v>
      </c>
      <c r="I51" s="6" t="s">
        <v>87</v>
      </c>
      <c r="J51" s="8">
        <f>SUM('Tabla 235301'!D198:D200)</f>
        <v>42031.91229423849</v>
      </c>
      <c r="K51" s="8">
        <f>SUM('Tabla 235301'!E198:E200)</f>
        <v>0</v>
      </c>
      <c r="L51" s="8">
        <f>SUM('Tabla 235301'!F198:F200)</f>
        <v>33990</v>
      </c>
      <c r="M51">
        <f t="shared" si="1"/>
        <v>44</v>
      </c>
      <c r="R51" s="9">
        <v>42369</v>
      </c>
      <c r="S51" t="s">
        <v>239</v>
      </c>
      <c r="T51">
        <v>2015</v>
      </c>
      <c r="U51" s="9">
        <v>42369</v>
      </c>
      <c r="V51" s="22" t="s">
        <v>252</v>
      </c>
    </row>
    <row r="52" spans="1:22" ht="12.75">
      <c r="A52">
        <v>2015</v>
      </c>
      <c r="B52" t="s">
        <v>76</v>
      </c>
      <c r="C52">
        <v>3000</v>
      </c>
      <c r="D52" t="s">
        <v>74</v>
      </c>
      <c r="E52" s="4">
        <f t="shared" si="11"/>
        <v>8438600</v>
      </c>
      <c r="F52" s="4">
        <f t="shared" si="8"/>
        <v>0</v>
      </c>
      <c r="G52" s="4">
        <f t="shared" si="9"/>
        <v>6824053.4</v>
      </c>
      <c r="H52" s="5">
        <v>3400</v>
      </c>
      <c r="I52" s="6" t="s">
        <v>87</v>
      </c>
      <c r="J52" s="8">
        <f aca="true" t="shared" si="14" ref="J52:L53">+J51</f>
        <v>42031.91229423849</v>
      </c>
      <c r="K52" s="8">
        <f t="shared" si="14"/>
        <v>0</v>
      </c>
      <c r="L52" s="8">
        <f t="shared" si="14"/>
        <v>33990</v>
      </c>
      <c r="M52">
        <f t="shared" si="1"/>
        <v>45</v>
      </c>
      <c r="R52" s="9">
        <v>42369</v>
      </c>
      <c r="S52" t="s">
        <v>239</v>
      </c>
      <c r="T52">
        <v>2015</v>
      </c>
      <c r="U52" s="9">
        <v>42369</v>
      </c>
      <c r="V52" s="22" t="s">
        <v>252</v>
      </c>
    </row>
    <row r="53" spans="1:22" ht="12.75">
      <c r="A53">
        <v>2015</v>
      </c>
      <c r="B53" t="s">
        <v>76</v>
      </c>
      <c r="C53">
        <v>3000</v>
      </c>
      <c r="D53" t="s">
        <v>74</v>
      </c>
      <c r="E53" s="4">
        <f t="shared" si="11"/>
        <v>8438600</v>
      </c>
      <c r="F53" s="4">
        <f t="shared" si="8"/>
        <v>0</v>
      </c>
      <c r="G53" s="4">
        <f t="shared" si="9"/>
        <v>6824053.4</v>
      </c>
      <c r="H53" s="5">
        <v>3400</v>
      </c>
      <c r="I53" s="6" t="s">
        <v>87</v>
      </c>
      <c r="J53" s="8">
        <f t="shared" si="14"/>
        <v>42031.91229423849</v>
      </c>
      <c r="K53" s="8">
        <f t="shared" si="14"/>
        <v>0</v>
      </c>
      <c r="L53" s="8">
        <f t="shared" si="14"/>
        <v>33990</v>
      </c>
      <c r="M53">
        <f t="shared" si="1"/>
        <v>46</v>
      </c>
      <c r="R53" s="9">
        <v>42369</v>
      </c>
      <c r="S53" t="s">
        <v>239</v>
      </c>
      <c r="T53">
        <v>2015</v>
      </c>
      <c r="U53" s="9">
        <v>42369</v>
      </c>
      <c r="V53" s="22" t="s">
        <v>252</v>
      </c>
    </row>
    <row r="54" spans="1:22" ht="12.75">
      <c r="A54">
        <v>2015</v>
      </c>
      <c r="B54" t="s">
        <v>76</v>
      </c>
      <c r="C54">
        <v>3000</v>
      </c>
      <c r="D54" t="s">
        <v>74</v>
      </c>
      <c r="E54" s="4">
        <f t="shared" si="11"/>
        <v>8438600</v>
      </c>
      <c r="F54" s="4">
        <f t="shared" si="8"/>
        <v>0</v>
      </c>
      <c r="G54" s="4">
        <f t="shared" si="9"/>
        <v>6824053.4</v>
      </c>
      <c r="H54" s="5">
        <v>3500</v>
      </c>
      <c r="I54" s="6" t="s">
        <v>88</v>
      </c>
      <c r="J54" s="8">
        <f>SUM('Tabla 235301'!D201:D205)</f>
        <v>2225211.975773812</v>
      </c>
      <c r="K54" s="8">
        <f>SUM('Tabla 235301'!E201:E205)</f>
        <v>0</v>
      </c>
      <c r="L54" s="8">
        <f>SUM('Tabla 235301'!F201:F205)</f>
        <v>1799465</v>
      </c>
      <c r="M54">
        <f t="shared" si="1"/>
        <v>47</v>
      </c>
      <c r="R54" s="9">
        <v>42369</v>
      </c>
      <c r="S54" t="s">
        <v>239</v>
      </c>
      <c r="T54">
        <v>2015</v>
      </c>
      <c r="U54" s="9">
        <v>42369</v>
      </c>
      <c r="V54" s="22" t="s">
        <v>252</v>
      </c>
    </row>
    <row r="55" spans="1:22" ht="12.75">
      <c r="A55">
        <v>2015</v>
      </c>
      <c r="B55" t="s">
        <v>76</v>
      </c>
      <c r="C55">
        <v>3000</v>
      </c>
      <c r="D55" t="s">
        <v>74</v>
      </c>
      <c r="E55" s="4">
        <f t="shared" si="11"/>
        <v>8438600</v>
      </c>
      <c r="F55" s="4">
        <f t="shared" si="8"/>
        <v>0</v>
      </c>
      <c r="G55" s="4">
        <f t="shared" si="9"/>
        <v>6824053.4</v>
      </c>
      <c r="H55" s="5">
        <v>3500</v>
      </c>
      <c r="I55" s="6" t="s">
        <v>88</v>
      </c>
      <c r="J55" s="8">
        <f aca="true" t="shared" si="15" ref="J55:L58">+J54</f>
        <v>2225211.975773812</v>
      </c>
      <c r="K55" s="8">
        <f t="shared" si="15"/>
        <v>0</v>
      </c>
      <c r="L55" s="8">
        <f t="shared" si="15"/>
        <v>1799465</v>
      </c>
      <c r="M55">
        <f t="shared" si="1"/>
        <v>48</v>
      </c>
      <c r="R55" s="9">
        <v>42369</v>
      </c>
      <c r="S55" t="s">
        <v>239</v>
      </c>
      <c r="T55">
        <v>2015</v>
      </c>
      <c r="U55" s="9">
        <v>42369</v>
      </c>
      <c r="V55" s="22" t="s">
        <v>252</v>
      </c>
    </row>
    <row r="56" spans="1:22" ht="12.75">
      <c r="A56">
        <v>2015</v>
      </c>
      <c r="B56" t="s">
        <v>76</v>
      </c>
      <c r="C56">
        <v>3000</v>
      </c>
      <c r="D56" t="s">
        <v>74</v>
      </c>
      <c r="E56" s="4">
        <f t="shared" si="11"/>
        <v>8438600</v>
      </c>
      <c r="F56" s="4">
        <f t="shared" si="8"/>
        <v>0</v>
      </c>
      <c r="G56" s="4">
        <f t="shared" si="9"/>
        <v>6824053.4</v>
      </c>
      <c r="H56" s="5">
        <v>3500</v>
      </c>
      <c r="I56" s="6" t="s">
        <v>88</v>
      </c>
      <c r="J56" s="8">
        <f t="shared" si="15"/>
        <v>2225211.975773812</v>
      </c>
      <c r="K56" s="8">
        <f t="shared" si="15"/>
        <v>0</v>
      </c>
      <c r="L56" s="8">
        <f t="shared" si="15"/>
        <v>1799465</v>
      </c>
      <c r="M56">
        <f t="shared" si="1"/>
        <v>49</v>
      </c>
      <c r="R56" s="9">
        <v>42369</v>
      </c>
      <c r="S56" t="s">
        <v>239</v>
      </c>
      <c r="T56">
        <v>2015</v>
      </c>
      <c r="U56" s="9">
        <v>42369</v>
      </c>
      <c r="V56" s="22" t="s">
        <v>252</v>
      </c>
    </row>
    <row r="57" spans="1:22" ht="12.75">
      <c r="A57">
        <v>2015</v>
      </c>
      <c r="B57" t="s">
        <v>76</v>
      </c>
      <c r="C57">
        <v>3000</v>
      </c>
      <c r="D57" t="s">
        <v>74</v>
      </c>
      <c r="E57" s="4">
        <f t="shared" si="11"/>
        <v>8438600</v>
      </c>
      <c r="F57" s="4">
        <f t="shared" si="8"/>
        <v>0</v>
      </c>
      <c r="G57" s="4">
        <f t="shared" si="9"/>
        <v>6824053.4</v>
      </c>
      <c r="H57" s="5">
        <v>3500</v>
      </c>
      <c r="I57" s="6" t="s">
        <v>88</v>
      </c>
      <c r="J57" s="8">
        <f t="shared" si="15"/>
        <v>2225211.975773812</v>
      </c>
      <c r="K57" s="8">
        <f t="shared" si="15"/>
        <v>0</v>
      </c>
      <c r="L57" s="8">
        <f t="shared" si="15"/>
        <v>1799465</v>
      </c>
      <c r="M57">
        <f t="shared" si="1"/>
        <v>50</v>
      </c>
      <c r="R57" s="9">
        <v>42369</v>
      </c>
      <c r="S57" t="s">
        <v>239</v>
      </c>
      <c r="T57">
        <v>2015</v>
      </c>
      <c r="U57" s="9">
        <v>42369</v>
      </c>
      <c r="V57" s="22" t="s">
        <v>252</v>
      </c>
    </row>
    <row r="58" spans="1:22" ht="12.75">
      <c r="A58">
        <v>2015</v>
      </c>
      <c r="B58" t="s">
        <v>76</v>
      </c>
      <c r="C58">
        <v>3000</v>
      </c>
      <c r="D58" t="s">
        <v>74</v>
      </c>
      <c r="E58" s="4">
        <f t="shared" si="11"/>
        <v>8438600</v>
      </c>
      <c r="F58" s="4">
        <f t="shared" si="8"/>
        <v>0</v>
      </c>
      <c r="G58" s="4">
        <f t="shared" si="9"/>
        <v>6824053.4</v>
      </c>
      <c r="H58" s="5">
        <v>3500</v>
      </c>
      <c r="I58" s="6" t="s">
        <v>88</v>
      </c>
      <c r="J58" s="8">
        <f t="shared" si="15"/>
        <v>2225211.975773812</v>
      </c>
      <c r="K58" s="8">
        <f t="shared" si="15"/>
        <v>0</v>
      </c>
      <c r="L58" s="8">
        <f t="shared" si="15"/>
        <v>1799465</v>
      </c>
      <c r="M58">
        <f t="shared" si="1"/>
        <v>51</v>
      </c>
      <c r="R58" s="9">
        <v>42369</v>
      </c>
      <c r="S58" t="s">
        <v>239</v>
      </c>
      <c r="T58">
        <v>2015</v>
      </c>
      <c r="U58" s="9">
        <v>42369</v>
      </c>
      <c r="V58" s="22" t="s">
        <v>252</v>
      </c>
    </row>
    <row r="59" spans="1:22" ht="12.75">
      <c r="A59">
        <v>2015</v>
      </c>
      <c r="B59" t="s">
        <v>76</v>
      </c>
      <c r="C59">
        <v>3000</v>
      </c>
      <c r="D59" t="s">
        <v>74</v>
      </c>
      <c r="E59" s="4">
        <f t="shared" si="11"/>
        <v>8438600</v>
      </c>
      <c r="F59" s="4">
        <f t="shared" si="8"/>
        <v>0</v>
      </c>
      <c r="G59" s="4">
        <f t="shared" si="9"/>
        <v>6824053.4</v>
      </c>
      <c r="H59" s="5">
        <v>3600</v>
      </c>
      <c r="I59" s="6" t="s">
        <v>89</v>
      </c>
      <c r="J59" s="8">
        <f>SUM('Tabla 235301'!D206:D209)</f>
        <v>500882.14306763775</v>
      </c>
      <c r="K59" s="8">
        <f>SUM('Tabla 235301'!E206:E209)</f>
        <v>0</v>
      </c>
      <c r="L59" s="8">
        <f>SUM('Tabla 235301'!F206:F209)</f>
        <v>405049</v>
      </c>
      <c r="M59">
        <f t="shared" si="1"/>
        <v>52</v>
      </c>
      <c r="R59" s="9">
        <v>42369</v>
      </c>
      <c r="S59" t="s">
        <v>239</v>
      </c>
      <c r="T59">
        <v>2015</v>
      </c>
      <c r="U59" s="9">
        <v>42369</v>
      </c>
      <c r="V59" s="22" t="s">
        <v>252</v>
      </c>
    </row>
    <row r="60" spans="1:22" ht="12.75">
      <c r="A60">
        <v>2015</v>
      </c>
      <c r="B60" t="s">
        <v>76</v>
      </c>
      <c r="C60">
        <v>3000</v>
      </c>
      <c r="D60" t="s">
        <v>74</v>
      </c>
      <c r="E60" s="4">
        <f t="shared" si="11"/>
        <v>8438600</v>
      </c>
      <c r="F60" s="4">
        <f t="shared" si="8"/>
        <v>0</v>
      </c>
      <c r="G60" s="4">
        <f t="shared" si="9"/>
        <v>6824053.4</v>
      </c>
      <c r="H60" s="5">
        <v>3600</v>
      </c>
      <c r="I60" s="6" t="s">
        <v>89</v>
      </c>
      <c r="J60" s="8">
        <f aca="true" t="shared" si="16" ref="J60:L62">+J59</f>
        <v>500882.14306763775</v>
      </c>
      <c r="K60" s="8">
        <f t="shared" si="16"/>
        <v>0</v>
      </c>
      <c r="L60" s="8">
        <f t="shared" si="16"/>
        <v>405049</v>
      </c>
      <c r="M60">
        <f t="shared" si="1"/>
        <v>53</v>
      </c>
      <c r="R60" s="9">
        <v>42369</v>
      </c>
      <c r="S60" t="s">
        <v>239</v>
      </c>
      <c r="T60">
        <v>2015</v>
      </c>
      <c r="U60" s="9">
        <v>42369</v>
      </c>
      <c r="V60" s="22" t="s">
        <v>252</v>
      </c>
    </row>
    <row r="61" spans="1:22" ht="12.75">
      <c r="A61">
        <v>2015</v>
      </c>
      <c r="B61" t="s">
        <v>76</v>
      </c>
      <c r="C61">
        <v>3000</v>
      </c>
      <c r="D61" t="s">
        <v>74</v>
      </c>
      <c r="E61" s="4">
        <f t="shared" si="11"/>
        <v>8438600</v>
      </c>
      <c r="F61" s="4">
        <f t="shared" si="8"/>
        <v>0</v>
      </c>
      <c r="G61" s="4">
        <f t="shared" si="9"/>
        <v>6824053.4</v>
      </c>
      <c r="H61" s="5">
        <v>3600</v>
      </c>
      <c r="I61" s="6" t="s">
        <v>89</v>
      </c>
      <c r="J61" s="8">
        <f t="shared" si="16"/>
        <v>500882.14306763775</v>
      </c>
      <c r="K61" s="8">
        <f t="shared" si="16"/>
        <v>0</v>
      </c>
      <c r="L61" s="8">
        <f t="shared" si="16"/>
        <v>405049</v>
      </c>
      <c r="M61">
        <f t="shared" si="1"/>
        <v>54</v>
      </c>
      <c r="R61" s="9">
        <v>42369</v>
      </c>
      <c r="S61" t="s">
        <v>239</v>
      </c>
      <c r="T61">
        <v>2015</v>
      </c>
      <c r="U61" s="9">
        <v>42369</v>
      </c>
      <c r="V61" s="22" t="s">
        <v>252</v>
      </c>
    </row>
    <row r="62" spans="1:22" ht="12.75">
      <c r="A62">
        <v>2015</v>
      </c>
      <c r="B62" t="s">
        <v>76</v>
      </c>
      <c r="C62">
        <v>3000</v>
      </c>
      <c r="D62" t="s">
        <v>74</v>
      </c>
      <c r="E62" s="4">
        <f t="shared" si="11"/>
        <v>8438600</v>
      </c>
      <c r="F62" s="4">
        <f t="shared" si="8"/>
        <v>0</v>
      </c>
      <c r="G62" s="4">
        <f t="shared" si="9"/>
        <v>6824053.4</v>
      </c>
      <c r="H62" s="5">
        <v>3600</v>
      </c>
      <c r="I62" s="6" t="s">
        <v>89</v>
      </c>
      <c r="J62" s="8">
        <f t="shared" si="16"/>
        <v>500882.14306763775</v>
      </c>
      <c r="K62" s="8">
        <f t="shared" si="16"/>
        <v>0</v>
      </c>
      <c r="L62" s="8">
        <f t="shared" si="16"/>
        <v>405049</v>
      </c>
      <c r="M62">
        <f t="shared" si="1"/>
        <v>55</v>
      </c>
      <c r="R62" s="9">
        <v>42369</v>
      </c>
      <c r="S62" t="s">
        <v>239</v>
      </c>
      <c r="T62">
        <v>2015</v>
      </c>
      <c r="U62" s="9">
        <v>42369</v>
      </c>
      <c r="V62" s="22" t="s">
        <v>252</v>
      </c>
    </row>
    <row r="63" spans="1:22" ht="12.75">
      <c r="A63">
        <v>2015</v>
      </c>
      <c r="B63" t="s">
        <v>76</v>
      </c>
      <c r="C63">
        <v>3000</v>
      </c>
      <c r="D63" t="s">
        <v>74</v>
      </c>
      <c r="E63" s="4">
        <f t="shared" si="11"/>
        <v>8438600</v>
      </c>
      <c r="F63" s="4">
        <f t="shared" si="8"/>
        <v>0</v>
      </c>
      <c r="G63" s="4">
        <f t="shared" si="9"/>
        <v>6824053.4</v>
      </c>
      <c r="H63" s="5">
        <v>3700</v>
      </c>
      <c r="I63" s="6" t="s">
        <v>90</v>
      </c>
      <c r="J63" s="8">
        <f>SUM('Tabla 235301'!D210:D214)</f>
        <v>973550.8070909879</v>
      </c>
      <c r="K63" s="8">
        <f>SUM('Tabla 235301'!E210:E214)</f>
        <v>0</v>
      </c>
      <c r="L63" s="8">
        <f>SUM('Tabla 235301'!F210:F214)</f>
        <v>787282.5700000001</v>
      </c>
      <c r="M63">
        <f t="shared" si="1"/>
        <v>56</v>
      </c>
      <c r="R63" s="9">
        <v>42369</v>
      </c>
      <c r="S63" t="s">
        <v>239</v>
      </c>
      <c r="T63">
        <v>2015</v>
      </c>
      <c r="U63" s="9">
        <v>42369</v>
      </c>
      <c r="V63" s="22" t="s">
        <v>252</v>
      </c>
    </row>
    <row r="64" spans="1:22" ht="12.75">
      <c r="A64">
        <v>2015</v>
      </c>
      <c r="B64" t="s">
        <v>76</v>
      </c>
      <c r="C64">
        <v>3000</v>
      </c>
      <c r="D64" t="s">
        <v>74</v>
      </c>
      <c r="E64" s="4">
        <f t="shared" si="11"/>
        <v>8438600</v>
      </c>
      <c r="F64" s="4">
        <f t="shared" si="8"/>
        <v>0</v>
      </c>
      <c r="G64" s="4">
        <f t="shared" si="9"/>
        <v>6824053.4</v>
      </c>
      <c r="H64" s="5">
        <v>3700</v>
      </c>
      <c r="I64" s="6" t="s">
        <v>90</v>
      </c>
      <c r="J64" s="8">
        <f aca="true" t="shared" si="17" ref="J64:L67">+J63</f>
        <v>973550.8070909879</v>
      </c>
      <c r="K64" s="8">
        <f t="shared" si="17"/>
        <v>0</v>
      </c>
      <c r="L64" s="8">
        <f t="shared" si="17"/>
        <v>787282.5700000001</v>
      </c>
      <c r="M64">
        <f t="shared" si="1"/>
        <v>57</v>
      </c>
      <c r="R64" s="9">
        <v>42369</v>
      </c>
      <c r="S64" t="s">
        <v>239</v>
      </c>
      <c r="T64">
        <v>2015</v>
      </c>
      <c r="U64" s="9">
        <v>42369</v>
      </c>
      <c r="V64" s="22" t="s">
        <v>252</v>
      </c>
    </row>
    <row r="65" spans="1:22" ht="12.75">
      <c r="A65">
        <v>2015</v>
      </c>
      <c r="B65" t="s">
        <v>76</v>
      </c>
      <c r="C65">
        <v>3000</v>
      </c>
      <c r="D65" t="s">
        <v>74</v>
      </c>
      <c r="E65" s="4">
        <f t="shared" si="11"/>
        <v>8438600</v>
      </c>
      <c r="F65" s="4">
        <f t="shared" si="8"/>
        <v>0</v>
      </c>
      <c r="G65" s="4">
        <f t="shared" si="9"/>
        <v>6824053.4</v>
      </c>
      <c r="H65" s="5">
        <v>3700</v>
      </c>
      <c r="I65" s="6" t="s">
        <v>90</v>
      </c>
      <c r="J65" s="8">
        <f t="shared" si="17"/>
        <v>973550.8070909879</v>
      </c>
      <c r="K65" s="8">
        <f t="shared" si="17"/>
        <v>0</v>
      </c>
      <c r="L65" s="8">
        <f t="shared" si="17"/>
        <v>787282.5700000001</v>
      </c>
      <c r="M65">
        <f t="shared" si="1"/>
        <v>58</v>
      </c>
      <c r="R65" s="9">
        <v>42369</v>
      </c>
      <c r="S65" t="s">
        <v>239</v>
      </c>
      <c r="T65">
        <v>2015</v>
      </c>
      <c r="U65" s="9">
        <v>42369</v>
      </c>
      <c r="V65" s="22" t="s">
        <v>252</v>
      </c>
    </row>
    <row r="66" spans="1:22" ht="12.75">
      <c r="A66">
        <v>2015</v>
      </c>
      <c r="B66" t="s">
        <v>76</v>
      </c>
      <c r="C66">
        <v>3000</v>
      </c>
      <c r="D66" t="s">
        <v>74</v>
      </c>
      <c r="E66" s="4">
        <f t="shared" si="11"/>
        <v>8438600</v>
      </c>
      <c r="F66" s="4">
        <f t="shared" si="8"/>
        <v>0</v>
      </c>
      <c r="G66" s="4">
        <f t="shared" si="9"/>
        <v>6824053.4</v>
      </c>
      <c r="H66" s="5">
        <v>3700</v>
      </c>
      <c r="I66" s="6" t="s">
        <v>90</v>
      </c>
      <c r="J66" s="8">
        <f t="shared" si="17"/>
        <v>973550.8070909879</v>
      </c>
      <c r="K66" s="8">
        <f t="shared" si="17"/>
        <v>0</v>
      </c>
      <c r="L66" s="8">
        <f t="shared" si="17"/>
        <v>787282.5700000001</v>
      </c>
      <c r="M66">
        <f t="shared" si="1"/>
        <v>59</v>
      </c>
      <c r="R66" s="9">
        <v>42369</v>
      </c>
      <c r="S66" t="s">
        <v>239</v>
      </c>
      <c r="T66">
        <v>2015</v>
      </c>
      <c r="U66" s="9">
        <v>42369</v>
      </c>
      <c r="V66" s="22" t="s">
        <v>252</v>
      </c>
    </row>
    <row r="67" spans="1:22" ht="12.75">
      <c r="A67">
        <v>2015</v>
      </c>
      <c r="B67" t="s">
        <v>76</v>
      </c>
      <c r="C67">
        <v>3000</v>
      </c>
      <c r="D67" t="s">
        <v>74</v>
      </c>
      <c r="E67" s="4">
        <f t="shared" si="11"/>
        <v>8438600</v>
      </c>
      <c r="F67" s="4">
        <f t="shared" si="8"/>
        <v>0</v>
      </c>
      <c r="G67" s="4">
        <f t="shared" si="9"/>
        <v>6824053.4</v>
      </c>
      <c r="H67" s="5">
        <v>3700</v>
      </c>
      <c r="I67" s="6" t="s">
        <v>90</v>
      </c>
      <c r="J67" s="8">
        <f t="shared" si="17"/>
        <v>973550.8070909879</v>
      </c>
      <c r="K67" s="8">
        <f t="shared" si="17"/>
        <v>0</v>
      </c>
      <c r="L67" s="8">
        <f t="shared" si="17"/>
        <v>787282.5700000001</v>
      </c>
      <c r="M67">
        <f t="shared" si="1"/>
        <v>60</v>
      </c>
      <c r="R67" s="9">
        <v>42369</v>
      </c>
      <c r="S67" t="s">
        <v>239</v>
      </c>
      <c r="T67">
        <v>2015</v>
      </c>
      <c r="U67" s="9">
        <v>42369</v>
      </c>
      <c r="V67" s="22" t="s">
        <v>252</v>
      </c>
    </row>
    <row r="68" spans="1:22" ht="12.75">
      <c r="A68">
        <v>2015</v>
      </c>
      <c r="B68" t="s">
        <v>76</v>
      </c>
      <c r="C68">
        <v>3000</v>
      </c>
      <c r="D68" t="s">
        <v>74</v>
      </c>
      <c r="E68" s="4">
        <f t="shared" si="11"/>
        <v>8438600</v>
      </c>
      <c r="F68" s="4">
        <f t="shared" si="8"/>
        <v>0</v>
      </c>
      <c r="G68" s="4">
        <f t="shared" si="9"/>
        <v>6824053.4</v>
      </c>
      <c r="H68" s="5">
        <v>3800</v>
      </c>
      <c r="I68" s="6" t="s">
        <v>91</v>
      </c>
      <c r="J68" s="8">
        <f>SUM('Tabla 235301'!D215:D218)</f>
        <v>798009.0575199778</v>
      </c>
      <c r="K68" s="8">
        <f>SUM('Tabla 235301'!E215:E218)</f>
        <v>0</v>
      </c>
      <c r="L68" s="8">
        <f>SUM('Tabla 235301'!F215:F218)</f>
        <v>645327</v>
      </c>
      <c r="M68">
        <f t="shared" si="1"/>
        <v>61</v>
      </c>
      <c r="R68" s="9">
        <v>42369</v>
      </c>
      <c r="S68" t="s">
        <v>239</v>
      </c>
      <c r="T68">
        <v>2015</v>
      </c>
      <c r="U68" s="9">
        <v>42369</v>
      </c>
      <c r="V68" s="22" t="s">
        <v>252</v>
      </c>
    </row>
    <row r="69" spans="1:22" ht="12.75">
      <c r="A69">
        <v>2015</v>
      </c>
      <c r="B69" t="s">
        <v>76</v>
      </c>
      <c r="C69">
        <v>3000</v>
      </c>
      <c r="D69" t="s">
        <v>74</v>
      </c>
      <c r="E69" s="4">
        <f t="shared" si="11"/>
        <v>8438600</v>
      </c>
      <c r="F69" s="4">
        <f t="shared" si="8"/>
        <v>0</v>
      </c>
      <c r="G69" s="4">
        <f t="shared" si="9"/>
        <v>6824053.4</v>
      </c>
      <c r="H69" s="5">
        <v>3800</v>
      </c>
      <c r="I69" s="6" t="s">
        <v>91</v>
      </c>
      <c r="J69" s="8">
        <f aca="true" t="shared" si="18" ref="J69:L71">+J68</f>
        <v>798009.0575199778</v>
      </c>
      <c r="K69" s="8">
        <f t="shared" si="18"/>
        <v>0</v>
      </c>
      <c r="L69" s="8">
        <f t="shared" si="18"/>
        <v>645327</v>
      </c>
      <c r="M69">
        <f t="shared" si="1"/>
        <v>62</v>
      </c>
      <c r="R69" s="9">
        <v>42369</v>
      </c>
      <c r="S69" t="s">
        <v>239</v>
      </c>
      <c r="T69">
        <v>2015</v>
      </c>
      <c r="U69" s="9">
        <v>42369</v>
      </c>
      <c r="V69" s="22" t="s">
        <v>252</v>
      </c>
    </row>
    <row r="70" spans="1:22" ht="12.75">
      <c r="A70">
        <v>2015</v>
      </c>
      <c r="B70" t="s">
        <v>76</v>
      </c>
      <c r="C70">
        <v>3000</v>
      </c>
      <c r="D70" t="s">
        <v>74</v>
      </c>
      <c r="E70" s="4">
        <f t="shared" si="11"/>
        <v>8438600</v>
      </c>
      <c r="F70" s="4">
        <f t="shared" si="8"/>
        <v>0</v>
      </c>
      <c r="G70" s="4">
        <f t="shared" si="9"/>
        <v>6824053.4</v>
      </c>
      <c r="H70" s="5">
        <v>3800</v>
      </c>
      <c r="I70" s="6" t="s">
        <v>91</v>
      </c>
      <c r="J70" s="8">
        <f t="shared" si="18"/>
        <v>798009.0575199778</v>
      </c>
      <c r="K70" s="8">
        <f t="shared" si="18"/>
        <v>0</v>
      </c>
      <c r="L70" s="8">
        <f t="shared" si="18"/>
        <v>645327</v>
      </c>
      <c r="M70">
        <f t="shared" si="1"/>
        <v>63</v>
      </c>
      <c r="R70" s="9">
        <v>42369</v>
      </c>
      <c r="S70" t="s">
        <v>239</v>
      </c>
      <c r="T70">
        <v>2015</v>
      </c>
      <c r="U70" s="9">
        <v>42369</v>
      </c>
      <c r="V70" s="22" t="s">
        <v>252</v>
      </c>
    </row>
    <row r="71" spans="1:22" ht="12.75">
      <c r="A71">
        <v>2015</v>
      </c>
      <c r="B71" t="s">
        <v>76</v>
      </c>
      <c r="C71">
        <v>3000</v>
      </c>
      <c r="D71" t="s">
        <v>74</v>
      </c>
      <c r="E71" s="4">
        <f t="shared" si="11"/>
        <v>8438600</v>
      </c>
      <c r="F71" s="4">
        <f t="shared" si="8"/>
        <v>0</v>
      </c>
      <c r="G71" s="4">
        <f t="shared" si="9"/>
        <v>6824053.4</v>
      </c>
      <c r="H71" s="5">
        <v>3800</v>
      </c>
      <c r="I71" s="6" t="s">
        <v>91</v>
      </c>
      <c r="J71" s="8">
        <f t="shared" si="18"/>
        <v>798009.0575199778</v>
      </c>
      <c r="K71" s="8">
        <f t="shared" si="18"/>
        <v>0</v>
      </c>
      <c r="L71" s="8">
        <f t="shared" si="18"/>
        <v>645327</v>
      </c>
      <c r="M71">
        <f t="shared" si="1"/>
        <v>64</v>
      </c>
      <c r="R71" s="9">
        <v>42369</v>
      </c>
      <c r="S71" t="s">
        <v>239</v>
      </c>
      <c r="T71">
        <v>2015</v>
      </c>
      <c r="U71" s="9">
        <v>42369</v>
      </c>
      <c r="V71" s="22" t="s">
        <v>252</v>
      </c>
    </row>
    <row r="72" spans="1:22" ht="12.75">
      <c r="A72">
        <v>2015</v>
      </c>
      <c r="B72" t="s">
        <v>76</v>
      </c>
      <c r="C72">
        <v>3000</v>
      </c>
      <c r="D72" t="s">
        <v>74</v>
      </c>
      <c r="E72" s="4">
        <f t="shared" si="11"/>
        <v>8438600</v>
      </c>
      <c r="F72" s="4">
        <f t="shared" si="8"/>
        <v>0</v>
      </c>
      <c r="G72" s="4">
        <f t="shared" si="9"/>
        <v>6824053.4</v>
      </c>
      <c r="H72" s="5">
        <v>3900</v>
      </c>
      <c r="I72" s="6" t="s">
        <v>92</v>
      </c>
      <c r="J72" s="8">
        <f>SUM('Tabla 235301'!D219:D221)</f>
        <v>2047688.4567811268</v>
      </c>
      <c r="K72" s="8">
        <f>SUM('Tabla 235301'!E219:E221)</f>
        <v>0</v>
      </c>
      <c r="L72" s="8">
        <f>SUM('Tabla 235301'!F219:F221)</f>
        <v>1655906.83</v>
      </c>
      <c r="M72">
        <f t="shared" si="1"/>
        <v>65</v>
      </c>
      <c r="R72" s="9">
        <v>42369</v>
      </c>
      <c r="S72" t="s">
        <v>239</v>
      </c>
      <c r="T72">
        <v>2015</v>
      </c>
      <c r="U72" s="9">
        <v>42369</v>
      </c>
      <c r="V72" s="22" t="s">
        <v>252</v>
      </c>
    </row>
    <row r="73" spans="1:22" ht="12.75">
      <c r="A73">
        <v>2015</v>
      </c>
      <c r="B73" t="s">
        <v>76</v>
      </c>
      <c r="C73">
        <v>3000</v>
      </c>
      <c r="D73" t="s">
        <v>74</v>
      </c>
      <c r="E73" s="4">
        <f t="shared" si="11"/>
        <v>8438600</v>
      </c>
      <c r="F73" s="4">
        <f t="shared" si="8"/>
        <v>0</v>
      </c>
      <c r="G73" s="4">
        <f t="shared" si="9"/>
        <v>6824053.4</v>
      </c>
      <c r="H73" s="5">
        <v>3900</v>
      </c>
      <c r="I73" s="6" t="s">
        <v>92</v>
      </c>
      <c r="J73" s="8">
        <f aca="true" t="shared" si="19" ref="J73:L74">+J72</f>
        <v>2047688.4567811268</v>
      </c>
      <c r="K73" s="8">
        <f t="shared" si="19"/>
        <v>0</v>
      </c>
      <c r="L73" s="8">
        <f t="shared" si="19"/>
        <v>1655906.83</v>
      </c>
      <c r="M73">
        <f t="shared" si="1"/>
        <v>66</v>
      </c>
      <c r="R73" s="9">
        <v>42369</v>
      </c>
      <c r="S73" t="s">
        <v>239</v>
      </c>
      <c r="T73">
        <v>2015</v>
      </c>
      <c r="U73" s="9">
        <v>42369</v>
      </c>
      <c r="V73" s="22" t="s">
        <v>252</v>
      </c>
    </row>
    <row r="74" spans="1:22" ht="12.75">
      <c r="A74">
        <v>2015</v>
      </c>
      <c r="B74" t="s">
        <v>76</v>
      </c>
      <c r="C74">
        <v>3000</v>
      </c>
      <c r="D74" t="s">
        <v>74</v>
      </c>
      <c r="E74" s="4">
        <f t="shared" si="11"/>
        <v>8438600</v>
      </c>
      <c r="F74" s="4">
        <f t="shared" si="8"/>
        <v>0</v>
      </c>
      <c r="G74" s="4">
        <f t="shared" si="9"/>
        <v>6824053.4</v>
      </c>
      <c r="H74" s="5">
        <v>3900</v>
      </c>
      <c r="I74" s="6" t="s">
        <v>92</v>
      </c>
      <c r="J74" s="8">
        <f>+J73</f>
        <v>2047688.4567811268</v>
      </c>
      <c r="K74" s="8">
        <f t="shared" si="19"/>
        <v>0</v>
      </c>
      <c r="L74" s="8">
        <f t="shared" si="19"/>
        <v>1655906.83</v>
      </c>
      <c r="M74">
        <f>+M73+1</f>
        <v>67</v>
      </c>
      <c r="R74" s="9">
        <v>42369</v>
      </c>
      <c r="S74" t="s">
        <v>239</v>
      </c>
      <c r="T74">
        <v>2015</v>
      </c>
      <c r="U74" s="9">
        <v>42369</v>
      </c>
      <c r="V74" s="22" t="s">
        <v>252</v>
      </c>
    </row>
    <row r="75" spans="1:22" ht="12.75">
      <c r="A75">
        <v>2015</v>
      </c>
      <c r="B75" t="s">
        <v>76</v>
      </c>
      <c r="C75">
        <v>5000</v>
      </c>
      <c r="D75" t="s">
        <v>75</v>
      </c>
      <c r="E75" s="4">
        <f>SUM('Tabla 235301'!D222:D225)</f>
        <v>530000</v>
      </c>
      <c r="F75" s="4">
        <f>SUM('Tabla 235301'!E222:E225)</f>
        <v>0</v>
      </c>
      <c r="G75" s="4">
        <f>SUM('Tabla 235301'!F222:F225)</f>
        <v>52023</v>
      </c>
      <c r="H75" s="5">
        <v>5100</v>
      </c>
      <c r="I75" s="6" t="s">
        <v>93</v>
      </c>
      <c r="J75" s="8">
        <f>+'Tabla 235301'!D222+'Tabla 235301'!D223</f>
        <v>135000</v>
      </c>
      <c r="K75" s="8">
        <f>+'Tabla 235301'!E222+'Tabla 235301'!E223</f>
        <v>0</v>
      </c>
      <c r="L75" s="8">
        <f>+'Tabla 235301'!F222+'Tabla 235301'!F223</f>
        <v>45023</v>
      </c>
      <c r="M75">
        <f>+M74+1</f>
        <v>68</v>
      </c>
      <c r="R75" s="9">
        <v>42369</v>
      </c>
      <c r="S75" t="s">
        <v>239</v>
      </c>
      <c r="T75">
        <v>2015</v>
      </c>
      <c r="U75" s="9">
        <v>42369</v>
      </c>
      <c r="V75" s="22" t="s">
        <v>252</v>
      </c>
    </row>
    <row r="76" spans="1:22" ht="12.75">
      <c r="A76">
        <v>2015</v>
      </c>
      <c r="B76" t="s">
        <v>76</v>
      </c>
      <c r="C76">
        <v>5000</v>
      </c>
      <c r="D76" t="s">
        <v>75</v>
      </c>
      <c r="E76" s="4">
        <f aca="true" t="shared" si="20" ref="E76:G78">+E75</f>
        <v>530000</v>
      </c>
      <c r="F76" s="4">
        <f t="shared" si="20"/>
        <v>0</v>
      </c>
      <c r="G76" s="4">
        <f t="shared" si="20"/>
        <v>52023</v>
      </c>
      <c r="H76" s="5">
        <v>5100</v>
      </c>
      <c r="I76" s="6" t="s">
        <v>93</v>
      </c>
      <c r="J76" s="8">
        <f>+J75</f>
        <v>135000</v>
      </c>
      <c r="K76" s="8">
        <f>+K75</f>
        <v>0</v>
      </c>
      <c r="L76" s="8">
        <f>+L75</f>
        <v>45023</v>
      </c>
      <c r="M76">
        <f>+M75+1</f>
        <v>69</v>
      </c>
      <c r="R76" s="9">
        <v>42369</v>
      </c>
      <c r="S76" t="s">
        <v>239</v>
      </c>
      <c r="T76">
        <v>2015</v>
      </c>
      <c r="U76" s="9">
        <v>42369</v>
      </c>
      <c r="V76" s="22" t="s">
        <v>252</v>
      </c>
    </row>
    <row r="77" spans="1:22" ht="12.75">
      <c r="A77">
        <v>2015</v>
      </c>
      <c r="B77" t="s">
        <v>76</v>
      </c>
      <c r="C77">
        <v>5000</v>
      </c>
      <c r="D77" t="s">
        <v>75</v>
      </c>
      <c r="E77" s="4">
        <f t="shared" si="20"/>
        <v>530000</v>
      </c>
      <c r="F77" s="4">
        <f t="shared" si="20"/>
        <v>0</v>
      </c>
      <c r="G77" s="4">
        <f t="shared" si="20"/>
        <v>52023</v>
      </c>
      <c r="H77" s="5">
        <v>5400</v>
      </c>
      <c r="I77" s="6" t="s">
        <v>236</v>
      </c>
      <c r="J77" s="8">
        <f>+'Tabla 235301'!D224</f>
        <v>395000</v>
      </c>
      <c r="K77" s="8">
        <f>+'Tabla 235301'!E224</f>
        <v>0</v>
      </c>
      <c r="L77" s="8">
        <f>+'Tabla 235301'!F224</f>
        <v>0</v>
      </c>
      <c r="M77">
        <f>+M76+1</f>
        <v>70</v>
      </c>
      <c r="R77" s="9">
        <v>42369</v>
      </c>
      <c r="S77" t="s">
        <v>239</v>
      </c>
      <c r="T77">
        <v>2015</v>
      </c>
      <c r="U77" s="9">
        <v>42369</v>
      </c>
      <c r="V77" s="22" t="s">
        <v>252</v>
      </c>
    </row>
    <row r="78" spans="1:22" ht="12.75">
      <c r="A78">
        <v>2015</v>
      </c>
      <c r="B78" t="s">
        <v>76</v>
      </c>
      <c r="C78">
        <v>5000</v>
      </c>
      <c r="D78" t="s">
        <v>75</v>
      </c>
      <c r="E78" s="4">
        <f t="shared" si="20"/>
        <v>530000</v>
      </c>
      <c r="F78" s="4">
        <f t="shared" si="20"/>
        <v>0</v>
      </c>
      <c r="G78" s="4">
        <f t="shared" si="20"/>
        <v>52023</v>
      </c>
      <c r="H78" s="5">
        <v>5600</v>
      </c>
      <c r="I78" s="6" t="s">
        <v>237</v>
      </c>
      <c r="J78" s="8">
        <f>+'Tabla 235301'!D225</f>
        <v>0</v>
      </c>
      <c r="K78" s="8">
        <f>+'Tabla 235301'!E225</f>
        <v>0</v>
      </c>
      <c r="L78" s="8">
        <f>+'Tabla 235301'!F225</f>
        <v>7000</v>
      </c>
      <c r="M78">
        <f>+M77+1</f>
        <v>71</v>
      </c>
      <c r="R78" s="9">
        <v>42369</v>
      </c>
      <c r="S78" t="s">
        <v>239</v>
      </c>
      <c r="T78">
        <v>2015</v>
      </c>
      <c r="U78" s="9">
        <v>42369</v>
      </c>
      <c r="V78" s="22" t="s">
        <v>252</v>
      </c>
    </row>
    <row r="79" spans="1:22" ht="12.75">
      <c r="A79">
        <v>2016</v>
      </c>
      <c r="B79" t="s">
        <v>76</v>
      </c>
      <c r="C79">
        <v>1000</v>
      </c>
      <c r="D79" t="s">
        <v>72</v>
      </c>
      <c r="E79" s="4">
        <f>SUM('Tabla 235301'!D84:D92)</f>
        <v>10547546</v>
      </c>
      <c r="F79" s="4">
        <f>SUM('Tabla 235301'!E84:E92)</f>
        <v>0</v>
      </c>
      <c r="G79" s="4">
        <f>SUM('Tabla 235301'!F84:F92)</f>
        <v>9621303.73</v>
      </c>
      <c r="H79" s="5">
        <v>1100</v>
      </c>
      <c r="I79" s="6" t="s">
        <v>95</v>
      </c>
      <c r="J79" s="4">
        <f>SUM('Tabla 235301'!D84:D84)</f>
        <v>7095300</v>
      </c>
      <c r="K79" s="4">
        <f>SUM('Tabla 235301'!E84:E84)</f>
        <v>0</v>
      </c>
      <c r="L79" s="4">
        <f>SUM('Tabla 235301'!F84:F84)</f>
        <v>6654519.81</v>
      </c>
      <c r="M79">
        <v>1</v>
      </c>
      <c r="R79" s="9">
        <v>42735</v>
      </c>
      <c r="S79" t="s">
        <v>239</v>
      </c>
      <c r="T79">
        <v>2016</v>
      </c>
      <c r="U79" s="9">
        <v>42735</v>
      </c>
      <c r="V79" s="22" t="s">
        <v>252</v>
      </c>
    </row>
    <row r="80" spans="1:22" ht="12.75">
      <c r="A80">
        <v>2016</v>
      </c>
      <c r="B80" t="s">
        <v>76</v>
      </c>
      <c r="C80">
        <v>1000</v>
      </c>
      <c r="D80" t="s">
        <v>72</v>
      </c>
      <c r="E80" s="4">
        <f>+E79</f>
        <v>10547546</v>
      </c>
      <c r="F80" s="8">
        <f>+F79</f>
        <v>0</v>
      </c>
      <c r="G80" s="4">
        <f>+G79</f>
        <v>9621303.73</v>
      </c>
      <c r="H80" s="5">
        <v>1200</v>
      </c>
      <c r="I80" s="6" t="s">
        <v>96</v>
      </c>
      <c r="J80" s="4">
        <f>+'Tabla 235301'!D85</f>
        <v>1106200</v>
      </c>
      <c r="K80" s="4">
        <f>+'Tabla 235301'!E85</f>
        <v>0</v>
      </c>
      <c r="L80" s="4">
        <f>+'Tabla 235301'!F85</f>
        <v>779097.6</v>
      </c>
      <c r="M80">
        <f>+M79+1</f>
        <v>2</v>
      </c>
      <c r="R80" s="9">
        <v>42735</v>
      </c>
      <c r="S80" t="s">
        <v>239</v>
      </c>
      <c r="T80">
        <v>2016</v>
      </c>
      <c r="U80" s="9">
        <v>42735</v>
      </c>
      <c r="V80" s="22" t="s">
        <v>252</v>
      </c>
    </row>
    <row r="81" spans="1:22" ht="12.75">
      <c r="A81">
        <v>2016</v>
      </c>
      <c r="B81" t="s">
        <v>76</v>
      </c>
      <c r="C81">
        <v>1000</v>
      </c>
      <c r="D81" t="s">
        <v>72</v>
      </c>
      <c r="E81" s="4">
        <f aca="true" t="shared" si="21" ref="E81:E105">+E80</f>
        <v>10547546</v>
      </c>
      <c r="F81" s="8">
        <f aca="true" t="shared" si="22" ref="F81:F105">+F80</f>
        <v>0</v>
      </c>
      <c r="G81" s="4">
        <f aca="true" t="shared" si="23" ref="G81:G105">+G80</f>
        <v>9621303.73</v>
      </c>
      <c r="H81" s="5">
        <v>1300</v>
      </c>
      <c r="I81" s="6" t="s">
        <v>97</v>
      </c>
      <c r="J81" s="4">
        <f>+'Tabla 235301'!D86+'Tabla 235301'!D87</f>
        <v>942076</v>
      </c>
      <c r="K81" s="4">
        <f>+'Tabla 235301'!E86+'Tabla 235301'!E87</f>
        <v>0</v>
      </c>
      <c r="L81" s="4">
        <f>+'Tabla 235301'!F86+'Tabla 235301'!F87</f>
        <v>903642.2100000001</v>
      </c>
      <c r="M81">
        <f aca="true" t="shared" si="24" ref="M81:M144">+M80+1</f>
        <v>3</v>
      </c>
      <c r="R81" s="9">
        <v>42735</v>
      </c>
      <c r="S81" t="s">
        <v>239</v>
      </c>
      <c r="T81">
        <v>2016</v>
      </c>
      <c r="U81" s="9">
        <v>42735</v>
      </c>
      <c r="V81" s="22" t="s">
        <v>252</v>
      </c>
    </row>
    <row r="82" spans="1:22" ht="12.75">
      <c r="A82">
        <v>2016</v>
      </c>
      <c r="B82" t="s">
        <v>76</v>
      </c>
      <c r="C82">
        <v>1000</v>
      </c>
      <c r="D82" t="s">
        <v>72</v>
      </c>
      <c r="E82" s="4">
        <f t="shared" si="21"/>
        <v>10547546</v>
      </c>
      <c r="F82" s="8">
        <f t="shared" si="22"/>
        <v>0</v>
      </c>
      <c r="G82" s="4">
        <f t="shared" si="23"/>
        <v>9621303.73</v>
      </c>
      <c r="H82" s="5">
        <v>1300</v>
      </c>
      <c r="I82" s="6" t="s">
        <v>97</v>
      </c>
      <c r="J82" s="4">
        <f>+J81</f>
        <v>942076</v>
      </c>
      <c r="K82" s="4">
        <f>+K81</f>
        <v>0</v>
      </c>
      <c r="L82" s="4">
        <f>+L81</f>
        <v>903642.2100000001</v>
      </c>
      <c r="M82">
        <f t="shared" si="24"/>
        <v>4</v>
      </c>
      <c r="R82" s="9">
        <v>42735</v>
      </c>
      <c r="S82" t="s">
        <v>239</v>
      </c>
      <c r="T82">
        <v>2016</v>
      </c>
      <c r="U82" s="9">
        <v>42735</v>
      </c>
      <c r="V82" s="22" t="s">
        <v>252</v>
      </c>
    </row>
    <row r="83" spans="1:22" ht="12.75">
      <c r="A83">
        <v>2016</v>
      </c>
      <c r="B83" t="s">
        <v>76</v>
      </c>
      <c r="C83">
        <v>1000</v>
      </c>
      <c r="D83" t="s">
        <v>72</v>
      </c>
      <c r="E83" s="4">
        <f t="shared" si="21"/>
        <v>10547546</v>
      </c>
      <c r="F83" s="8">
        <f t="shared" si="22"/>
        <v>0</v>
      </c>
      <c r="G83" s="4">
        <f t="shared" si="23"/>
        <v>9621303.73</v>
      </c>
      <c r="H83" s="5">
        <v>1400</v>
      </c>
      <c r="I83" s="6" t="s">
        <v>98</v>
      </c>
      <c r="J83" s="4">
        <f>SUM('Tabla 235301'!D88:D91)</f>
        <v>1268970</v>
      </c>
      <c r="K83" s="4">
        <f>SUM('Tabla 235301'!E88:E91)</f>
        <v>0</v>
      </c>
      <c r="L83" s="4">
        <f>SUM('Tabla 235301'!F88:F91)</f>
        <v>1187440.06</v>
      </c>
      <c r="M83">
        <f t="shared" si="24"/>
        <v>5</v>
      </c>
      <c r="R83" s="9">
        <v>42735</v>
      </c>
      <c r="S83" t="s">
        <v>239</v>
      </c>
      <c r="T83">
        <v>2016</v>
      </c>
      <c r="U83" s="9">
        <v>42735</v>
      </c>
      <c r="V83" s="22" t="s">
        <v>252</v>
      </c>
    </row>
    <row r="84" spans="1:22" ht="12.75">
      <c r="A84">
        <v>2016</v>
      </c>
      <c r="B84" t="s">
        <v>76</v>
      </c>
      <c r="C84">
        <v>1000</v>
      </c>
      <c r="D84" t="s">
        <v>72</v>
      </c>
      <c r="E84" s="4">
        <f t="shared" si="21"/>
        <v>10547546</v>
      </c>
      <c r="F84" s="8">
        <f t="shared" si="22"/>
        <v>0</v>
      </c>
      <c r="G84" s="4">
        <f t="shared" si="23"/>
        <v>9621303.73</v>
      </c>
      <c r="H84" s="5">
        <v>1400</v>
      </c>
      <c r="I84" s="6" t="s">
        <v>98</v>
      </c>
      <c r="J84" s="10">
        <f>+J83</f>
        <v>1268970</v>
      </c>
      <c r="K84" s="10">
        <f aca="true" t="shared" si="25" ref="K84:L86">+K83</f>
        <v>0</v>
      </c>
      <c r="L84" s="10">
        <f t="shared" si="25"/>
        <v>1187440.06</v>
      </c>
      <c r="M84">
        <f t="shared" si="24"/>
        <v>6</v>
      </c>
      <c r="R84" s="9">
        <v>42735</v>
      </c>
      <c r="S84" t="s">
        <v>239</v>
      </c>
      <c r="T84">
        <v>2016</v>
      </c>
      <c r="U84" s="9">
        <v>42735</v>
      </c>
      <c r="V84" s="22" t="s">
        <v>252</v>
      </c>
    </row>
    <row r="85" spans="1:22" ht="12.75">
      <c r="A85">
        <v>2016</v>
      </c>
      <c r="B85" t="s">
        <v>76</v>
      </c>
      <c r="C85">
        <v>1000</v>
      </c>
      <c r="D85" t="s">
        <v>72</v>
      </c>
      <c r="E85" s="4">
        <f t="shared" si="21"/>
        <v>10547546</v>
      </c>
      <c r="F85" s="8">
        <f t="shared" si="22"/>
        <v>0</v>
      </c>
      <c r="G85" s="4">
        <f t="shared" si="23"/>
        <v>9621303.73</v>
      </c>
      <c r="H85" s="5">
        <v>1400</v>
      </c>
      <c r="I85" s="6" t="s">
        <v>98</v>
      </c>
      <c r="J85" s="4">
        <f>+J84</f>
        <v>1268970</v>
      </c>
      <c r="K85" s="4">
        <f t="shared" si="25"/>
        <v>0</v>
      </c>
      <c r="L85" s="4">
        <f t="shared" si="25"/>
        <v>1187440.06</v>
      </c>
      <c r="M85">
        <f t="shared" si="24"/>
        <v>7</v>
      </c>
      <c r="R85" s="9">
        <v>42735</v>
      </c>
      <c r="S85" t="s">
        <v>239</v>
      </c>
      <c r="T85">
        <v>2016</v>
      </c>
      <c r="U85" s="9">
        <v>42735</v>
      </c>
      <c r="V85" s="22" t="s">
        <v>252</v>
      </c>
    </row>
    <row r="86" spans="1:22" ht="12.75">
      <c r="A86">
        <v>2016</v>
      </c>
      <c r="B86" t="s">
        <v>76</v>
      </c>
      <c r="C86">
        <v>1000</v>
      </c>
      <c r="D86" t="s">
        <v>72</v>
      </c>
      <c r="E86" s="4">
        <f t="shared" si="21"/>
        <v>10547546</v>
      </c>
      <c r="F86" s="8">
        <f t="shared" si="22"/>
        <v>0</v>
      </c>
      <c r="G86" s="4">
        <f t="shared" si="23"/>
        <v>9621303.73</v>
      </c>
      <c r="H86" s="5">
        <v>1400</v>
      </c>
      <c r="I86" s="6" t="s">
        <v>98</v>
      </c>
      <c r="J86" s="4">
        <f>+J85</f>
        <v>1268970</v>
      </c>
      <c r="K86" s="4">
        <f t="shared" si="25"/>
        <v>0</v>
      </c>
      <c r="L86" s="4">
        <f t="shared" si="25"/>
        <v>1187440.06</v>
      </c>
      <c r="M86">
        <f t="shared" si="24"/>
        <v>8</v>
      </c>
      <c r="R86" s="9">
        <v>42735</v>
      </c>
      <c r="S86" t="s">
        <v>239</v>
      </c>
      <c r="T86">
        <v>2016</v>
      </c>
      <c r="U86" s="9">
        <v>42735</v>
      </c>
      <c r="V86" s="22" t="s">
        <v>252</v>
      </c>
    </row>
    <row r="87" spans="1:22" ht="12.75">
      <c r="A87">
        <v>2016</v>
      </c>
      <c r="B87" t="s">
        <v>76</v>
      </c>
      <c r="C87">
        <v>1000</v>
      </c>
      <c r="D87" t="s">
        <v>72</v>
      </c>
      <c r="E87" s="4">
        <f t="shared" si="21"/>
        <v>10547546</v>
      </c>
      <c r="F87" s="8">
        <f t="shared" si="22"/>
        <v>0</v>
      </c>
      <c r="G87" s="4">
        <f t="shared" si="23"/>
        <v>9621303.73</v>
      </c>
      <c r="H87" s="5">
        <v>1500</v>
      </c>
      <c r="I87" s="6" t="s">
        <v>99</v>
      </c>
      <c r="J87" s="4">
        <f>+'Tabla 235301'!D92</f>
        <v>135000</v>
      </c>
      <c r="K87" s="4">
        <f>+'Tabla 235301'!E92</f>
        <v>0</v>
      </c>
      <c r="L87" s="4">
        <f>+'Tabla 235301'!F92</f>
        <v>96604.05</v>
      </c>
      <c r="M87">
        <f t="shared" si="24"/>
        <v>9</v>
      </c>
      <c r="R87" s="9">
        <v>42735</v>
      </c>
      <c r="S87" t="s">
        <v>239</v>
      </c>
      <c r="T87">
        <v>2016</v>
      </c>
      <c r="U87" s="9">
        <v>42735</v>
      </c>
      <c r="V87" s="22" t="s">
        <v>252</v>
      </c>
    </row>
    <row r="88" spans="1:22" ht="12.75">
      <c r="A88">
        <v>2016</v>
      </c>
      <c r="B88" t="s">
        <v>76</v>
      </c>
      <c r="C88">
        <v>2000</v>
      </c>
      <c r="D88" t="s">
        <v>73</v>
      </c>
      <c r="E88" s="4">
        <f>SUM('Tabla 235301'!D93:D110)</f>
        <v>3304000</v>
      </c>
      <c r="F88" s="4">
        <f>SUM('Tabla 235301'!E93:E110)</f>
        <v>25000</v>
      </c>
      <c r="G88" s="4">
        <f>SUM('Tabla 235301'!F93:F110)</f>
        <v>2899948.52</v>
      </c>
      <c r="H88" s="5">
        <v>2100</v>
      </c>
      <c r="I88" s="6" t="s">
        <v>77</v>
      </c>
      <c r="J88" s="4">
        <f>SUM('Tabla 235301'!D93:D99)</f>
        <v>324921</v>
      </c>
      <c r="K88" s="4">
        <f>SUM('Tabla 235301'!E93:E99)</f>
        <v>0</v>
      </c>
      <c r="L88" s="4">
        <f>SUM('Tabla 235301'!F93:F99)</f>
        <v>259582.10999999996</v>
      </c>
      <c r="M88">
        <f t="shared" si="24"/>
        <v>10</v>
      </c>
      <c r="R88" s="9">
        <v>42735</v>
      </c>
      <c r="S88" t="s">
        <v>239</v>
      </c>
      <c r="T88">
        <v>2016</v>
      </c>
      <c r="U88" s="9">
        <v>42735</v>
      </c>
      <c r="V88" s="22" t="s">
        <v>252</v>
      </c>
    </row>
    <row r="89" spans="1:22" ht="12.75">
      <c r="A89">
        <v>2016</v>
      </c>
      <c r="B89" t="s">
        <v>76</v>
      </c>
      <c r="C89">
        <v>2000</v>
      </c>
      <c r="D89" t="s">
        <v>73</v>
      </c>
      <c r="E89" s="4">
        <f t="shared" si="21"/>
        <v>3304000</v>
      </c>
      <c r="F89" s="8">
        <f t="shared" si="22"/>
        <v>25000</v>
      </c>
      <c r="G89" s="4">
        <f t="shared" si="23"/>
        <v>2899948.52</v>
      </c>
      <c r="H89" s="5">
        <v>2100</v>
      </c>
      <c r="I89" s="6" t="s">
        <v>77</v>
      </c>
      <c r="J89" s="8">
        <f aca="true" t="shared" si="26" ref="J89:L93">+J88</f>
        <v>324921</v>
      </c>
      <c r="K89" s="8">
        <f t="shared" si="26"/>
        <v>0</v>
      </c>
      <c r="L89" s="8">
        <f t="shared" si="26"/>
        <v>259582.10999999996</v>
      </c>
      <c r="M89">
        <f t="shared" si="24"/>
        <v>11</v>
      </c>
      <c r="R89" s="9">
        <v>42735</v>
      </c>
      <c r="S89" t="s">
        <v>239</v>
      </c>
      <c r="T89">
        <v>2016</v>
      </c>
      <c r="U89" s="9">
        <v>42735</v>
      </c>
      <c r="V89" s="22" t="s">
        <v>252</v>
      </c>
    </row>
    <row r="90" spans="1:22" ht="12.75">
      <c r="A90">
        <v>2016</v>
      </c>
      <c r="B90" t="s">
        <v>76</v>
      </c>
      <c r="C90">
        <v>2000</v>
      </c>
      <c r="D90" t="s">
        <v>73</v>
      </c>
      <c r="E90" s="4">
        <f t="shared" si="21"/>
        <v>3304000</v>
      </c>
      <c r="F90" s="8">
        <f t="shared" si="22"/>
        <v>25000</v>
      </c>
      <c r="G90" s="4">
        <f t="shared" si="23"/>
        <v>2899948.52</v>
      </c>
      <c r="H90" s="5">
        <v>2100</v>
      </c>
      <c r="I90" s="6" t="s">
        <v>77</v>
      </c>
      <c r="J90" s="8">
        <f t="shared" si="26"/>
        <v>324921</v>
      </c>
      <c r="K90" s="8">
        <f t="shared" si="26"/>
        <v>0</v>
      </c>
      <c r="L90" s="8">
        <f t="shared" si="26"/>
        <v>259582.10999999996</v>
      </c>
      <c r="M90">
        <f t="shared" si="24"/>
        <v>12</v>
      </c>
      <c r="R90" s="9">
        <v>42735</v>
      </c>
      <c r="S90" t="s">
        <v>239</v>
      </c>
      <c r="T90">
        <v>2016</v>
      </c>
      <c r="U90" s="9">
        <v>42735</v>
      </c>
      <c r="V90" s="22" t="s">
        <v>252</v>
      </c>
    </row>
    <row r="91" spans="1:22" ht="12.75">
      <c r="A91">
        <v>2016</v>
      </c>
      <c r="B91" t="s">
        <v>76</v>
      </c>
      <c r="C91">
        <v>2000</v>
      </c>
      <c r="D91" t="s">
        <v>73</v>
      </c>
      <c r="E91" s="4">
        <f t="shared" si="21"/>
        <v>3304000</v>
      </c>
      <c r="F91" s="8">
        <f t="shared" si="22"/>
        <v>25000</v>
      </c>
      <c r="G91" s="4">
        <f t="shared" si="23"/>
        <v>2899948.52</v>
      </c>
      <c r="H91" s="5">
        <v>2100</v>
      </c>
      <c r="I91" s="6" t="s">
        <v>77</v>
      </c>
      <c r="J91" s="8">
        <f t="shared" si="26"/>
        <v>324921</v>
      </c>
      <c r="K91" s="8">
        <f t="shared" si="26"/>
        <v>0</v>
      </c>
      <c r="L91" s="8">
        <f t="shared" si="26"/>
        <v>259582.10999999996</v>
      </c>
      <c r="M91">
        <f t="shared" si="24"/>
        <v>13</v>
      </c>
      <c r="R91" s="9">
        <v>42735</v>
      </c>
      <c r="S91" t="s">
        <v>239</v>
      </c>
      <c r="T91">
        <v>2016</v>
      </c>
      <c r="U91" s="9">
        <v>42735</v>
      </c>
      <c r="V91" s="22" t="s">
        <v>252</v>
      </c>
    </row>
    <row r="92" spans="1:22" ht="12.75">
      <c r="A92">
        <v>2016</v>
      </c>
      <c r="B92" t="s">
        <v>76</v>
      </c>
      <c r="C92">
        <v>2000</v>
      </c>
      <c r="D92" t="s">
        <v>73</v>
      </c>
      <c r="E92" s="4">
        <f t="shared" si="21"/>
        <v>3304000</v>
      </c>
      <c r="F92" s="8">
        <f t="shared" si="22"/>
        <v>25000</v>
      </c>
      <c r="G92" s="4">
        <f t="shared" si="23"/>
        <v>2899948.52</v>
      </c>
      <c r="H92" s="5">
        <v>2100</v>
      </c>
      <c r="I92" s="6" t="s">
        <v>77</v>
      </c>
      <c r="J92" s="8">
        <f t="shared" si="26"/>
        <v>324921</v>
      </c>
      <c r="K92" s="8">
        <f t="shared" si="26"/>
        <v>0</v>
      </c>
      <c r="L92" s="8">
        <f t="shared" si="26"/>
        <v>259582.10999999996</v>
      </c>
      <c r="M92">
        <f t="shared" si="24"/>
        <v>14</v>
      </c>
      <c r="R92" s="9">
        <v>42735</v>
      </c>
      <c r="S92" t="s">
        <v>239</v>
      </c>
      <c r="T92">
        <v>2016</v>
      </c>
      <c r="U92" s="9">
        <v>42735</v>
      </c>
      <c r="V92" s="22" t="s">
        <v>252</v>
      </c>
    </row>
    <row r="93" spans="1:22" ht="12.75">
      <c r="A93">
        <v>2016</v>
      </c>
      <c r="B93" t="s">
        <v>76</v>
      </c>
      <c r="C93">
        <v>2000</v>
      </c>
      <c r="D93" t="s">
        <v>73</v>
      </c>
      <c r="E93" s="4">
        <f t="shared" si="21"/>
        <v>3304000</v>
      </c>
      <c r="F93" s="8">
        <f t="shared" si="22"/>
        <v>25000</v>
      </c>
      <c r="G93" s="4">
        <f t="shared" si="23"/>
        <v>2899948.52</v>
      </c>
      <c r="H93" s="5">
        <v>2100</v>
      </c>
      <c r="I93" s="6" t="s">
        <v>77</v>
      </c>
      <c r="J93" s="8">
        <f t="shared" si="26"/>
        <v>324921</v>
      </c>
      <c r="K93" s="8">
        <f t="shared" si="26"/>
        <v>0</v>
      </c>
      <c r="L93" s="8">
        <f t="shared" si="26"/>
        <v>259582.10999999996</v>
      </c>
      <c r="M93">
        <f t="shared" si="24"/>
        <v>15</v>
      </c>
      <c r="R93" s="9">
        <v>42735</v>
      </c>
      <c r="S93" t="s">
        <v>239</v>
      </c>
      <c r="T93">
        <v>2016</v>
      </c>
      <c r="U93" s="9">
        <v>42735</v>
      </c>
      <c r="V93" s="22" t="s">
        <v>252</v>
      </c>
    </row>
    <row r="94" spans="1:22" ht="12.75">
      <c r="A94">
        <v>2016</v>
      </c>
      <c r="B94" t="s">
        <v>76</v>
      </c>
      <c r="C94">
        <v>2000</v>
      </c>
      <c r="D94" t="s">
        <v>73</v>
      </c>
      <c r="E94" s="4">
        <f t="shared" si="21"/>
        <v>3304000</v>
      </c>
      <c r="F94" s="8">
        <f t="shared" si="22"/>
        <v>25000</v>
      </c>
      <c r="G94" s="4">
        <f t="shared" si="23"/>
        <v>2899948.52</v>
      </c>
      <c r="H94" s="5">
        <v>2100</v>
      </c>
      <c r="I94" s="6" t="s">
        <v>77</v>
      </c>
      <c r="J94" s="8">
        <f>+J92</f>
        <v>324921</v>
      </c>
      <c r="K94" s="8">
        <f>+K92</f>
        <v>0</v>
      </c>
      <c r="L94" s="8">
        <f>+L92</f>
        <v>259582.10999999996</v>
      </c>
      <c r="M94">
        <f t="shared" si="24"/>
        <v>16</v>
      </c>
      <c r="R94" s="9">
        <v>42735</v>
      </c>
      <c r="S94" t="s">
        <v>239</v>
      </c>
      <c r="T94">
        <v>2016</v>
      </c>
      <c r="U94" s="9">
        <v>42735</v>
      </c>
      <c r="V94" s="22" t="s">
        <v>252</v>
      </c>
    </row>
    <row r="95" spans="1:22" ht="12.75">
      <c r="A95">
        <v>2016</v>
      </c>
      <c r="B95" t="s">
        <v>76</v>
      </c>
      <c r="C95">
        <v>2000</v>
      </c>
      <c r="D95" t="s">
        <v>73</v>
      </c>
      <c r="E95" s="4">
        <f t="shared" si="21"/>
        <v>3304000</v>
      </c>
      <c r="F95" s="8">
        <f t="shared" si="22"/>
        <v>25000</v>
      </c>
      <c r="G95" s="4">
        <f t="shared" si="23"/>
        <v>2899948.52</v>
      </c>
      <c r="H95" s="5">
        <v>2200</v>
      </c>
      <c r="I95" s="6" t="s">
        <v>78</v>
      </c>
      <c r="J95" s="8">
        <f>+'Tabla 235301'!D100+'Tabla 235301'!D101</f>
        <v>508100</v>
      </c>
      <c r="K95" s="8">
        <f>+'Tabla 235301'!E100+'Tabla 235301'!E101</f>
        <v>25000</v>
      </c>
      <c r="L95" s="8">
        <f>+'Tabla 235301'!F100+'Tabla 235301'!F101</f>
        <v>526019.41</v>
      </c>
      <c r="M95">
        <f t="shared" si="24"/>
        <v>17</v>
      </c>
      <c r="N95" t="s">
        <v>94</v>
      </c>
      <c r="R95" s="9">
        <v>42735</v>
      </c>
      <c r="S95" t="s">
        <v>239</v>
      </c>
      <c r="T95">
        <v>2016</v>
      </c>
      <c r="U95" s="9">
        <v>42735</v>
      </c>
      <c r="V95" s="22" t="s">
        <v>252</v>
      </c>
    </row>
    <row r="96" spans="1:22" ht="12.75">
      <c r="A96">
        <v>2016</v>
      </c>
      <c r="B96" t="s">
        <v>76</v>
      </c>
      <c r="C96">
        <v>2000</v>
      </c>
      <c r="D96" t="s">
        <v>73</v>
      </c>
      <c r="E96" s="4">
        <f t="shared" si="21"/>
        <v>3304000</v>
      </c>
      <c r="F96" s="8">
        <f t="shared" si="22"/>
        <v>25000</v>
      </c>
      <c r="G96" s="4">
        <f t="shared" si="23"/>
        <v>2899948.52</v>
      </c>
      <c r="H96" s="5">
        <v>2200</v>
      </c>
      <c r="I96" s="6" t="s">
        <v>78</v>
      </c>
      <c r="J96" s="8">
        <f>+J95</f>
        <v>508100</v>
      </c>
      <c r="K96" s="8">
        <f>+K95</f>
        <v>25000</v>
      </c>
      <c r="L96" s="8">
        <f>+L95</f>
        <v>526019.41</v>
      </c>
      <c r="M96">
        <f t="shared" si="24"/>
        <v>18</v>
      </c>
      <c r="N96" t="s">
        <v>94</v>
      </c>
      <c r="R96" s="9">
        <v>42735</v>
      </c>
      <c r="S96" t="s">
        <v>239</v>
      </c>
      <c r="T96">
        <v>2016</v>
      </c>
      <c r="U96" s="9">
        <v>42735</v>
      </c>
      <c r="V96" s="22" t="s">
        <v>252</v>
      </c>
    </row>
    <row r="97" spans="1:22" ht="12.75">
      <c r="A97">
        <v>2016</v>
      </c>
      <c r="B97" t="s">
        <v>76</v>
      </c>
      <c r="C97">
        <v>2000</v>
      </c>
      <c r="D97" t="s">
        <v>73</v>
      </c>
      <c r="E97" s="4">
        <f t="shared" si="21"/>
        <v>3304000</v>
      </c>
      <c r="F97" s="8">
        <f t="shared" si="22"/>
        <v>25000</v>
      </c>
      <c r="G97" s="4">
        <f t="shared" si="23"/>
        <v>2899948.52</v>
      </c>
      <c r="H97" s="5">
        <v>2600</v>
      </c>
      <c r="I97" s="6" t="s">
        <v>79</v>
      </c>
      <c r="J97" s="8">
        <f>+'Tabla 235301'!D102</f>
        <v>2021379</v>
      </c>
      <c r="K97" s="8">
        <f>+'Tabla 235301'!E102</f>
        <v>0</v>
      </c>
      <c r="L97" s="8">
        <f>+'Tabla 235301'!F102</f>
        <v>1715903.85</v>
      </c>
      <c r="M97">
        <f t="shared" si="24"/>
        <v>19</v>
      </c>
      <c r="R97" s="9">
        <v>42735</v>
      </c>
      <c r="S97" t="s">
        <v>239</v>
      </c>
      <c r="T97">
        <v>2016</v>
      </c>
      <c r="U97" s="9">
        <v>42735</v>
      </c>
      <c r="V97" s="22" t="s">
        <v>252</v>
      </c>
    </row>
    <row r="98" spans="1:22" ht="12.75">
      <c r="A98">
        <v>2016</v>
      </c>
      <c r="B98" t="s">
        <v>76</v>
      </c>
      <c r="C98">
        <v>2000</v>
      </c>
      <c r="D98" t="s">
        <v>73</v>
      </c>
      <c r="E98" s="4">
        <f t="shared" si="21"/>
        <v>3304000</v>
      </c>
      <c r="F98" s="8">
        <f t="shared" si="22"/>
        <v>25000</v>
      </c>
      <c r="G98" s="4">
        <f t="shared" si="23"/>
        <v>2899948.52</v>
      </c>
      <c r="H98" s="5">
        <v>2700</v>
      </c>
      <c r="I98" s="6" t="s">
        <v>80</v>
      </c>
      <c r="J98" s="8">
        <f>SUM('Tabla 235301'!D103:D105)</f>
        <v>62000</v>
      </c>
      <c r="K98" s="8">
        <f>SUM('Tabla 235301'!E103:E105)</f>
        <v>0</v>
      </c>
      <c r="L98" s="8">
        <f>SUM('Tabla 235301'!F103:F105)</f>
        <v>57801.259999999995</v>
      </c>
      <c r="M98">
        <f t="shared" si="24"/>
        <v>20</v>
      </c>
      <c r="R98" s="9">
        <v>42735</v>
      </c>
      <c r="S98" t="s">
        <v>239</v>
      </c>
      <c r="T98">
        <v>2016</v>
      </c>
      <c r="U98" s="9">
        <v>42735</v>
      </c>
      <c r="V98" s="22" t="s">
        <v>252</v>
      </c>
    </row>
    <row r="99" spans="1:22" ht="12.75">
      <c r="A99">
        <v>2016</v>
      </c>
      <c r="B99" t="s">
        <v>76</v>
      </c>
      <c r="C99">
        <v>2000</v>
      </c>
      <c r="D99" t="s">
        <v>73</v>
      </c>
      <c r="E99" s="4">
        <f t="shared" si="21"/>
        <v>3304000</v>
      </c>
      <c r="F99" s="8">
        <f t="shared" si="22"/>
        <v>25000</v>
      </c>
      <c r="G99" s="4">
        <f t="shared" si="23"/>
        <v>2899948.52</v>
      </c>
      <c r="H99" s="5">
        <v>2700</v>
      </c>
      <c r="I99" s="6" t="s">
        <v>80</v>
      </c>
      <c r="J99" s="8">
        <f aca="true" t="shared" si="27" ref="J99:L100">+J98</f>
        <v>62000</v>
      </c>
      <c r="K99" s="8">
        <f t="shared" si="27"/>
        <v>0</v>
      </c>
      <c r="L99" s="8">
        <f t="shared" si="27"/>
        <v>57801.259999999995</v>
      </c>
      <c r="M99">
        <f t="shared" si="24"/>
        <v>21</v>
      </c>
      <c r="R99" s="9">
        <v>42735</v>
      </c>
      <c r="S99" t="s">
        <v>239</v>
      </c>
      <c r="T99">
        <v>2016</v>
      </c>
      <c r="U99" s="9">
        <v>42735</v>
      </c>
      <c r="V99" s="22" t="s">
        <v>252</v>
      </c>
    </row>
    <row r="100" spans="1:22" ht="12.75">
      <c r="A100">
        <v>2016</v>
      </c>
      <c r="B100" t="s">
        <v>76</v>
      </c>
      <c r="C100">
        <v>2000</v>
      </c>
      <c r="D100" t="s">
        <v>73</v>
      </c>
      <c r="E100" s="4">
        <f t="shared" si="21"/>
        <v>3304000</v>
      </c>
      <c r="F100" s="8">
        <f t="shared" si="22"/>
        <v>25000</v>
      </c>
      <c r="G100" s="4">
        <f t="shared" si="23"/>
        <v>2899948.52</v>
      </c>
      <c r="H100" s="5">
        <v>2700</v>
      </c>
      <c r="I100" s="6" t="s">
        <v>80</v>
      </c>
      <c r="J100" s="8">
        <f t="shared" si="27"/>
        <v>62000</v>
      </c>
      <c r="K100" s="8">
        <f t="shared" si="27"/>
        <v>0</v>
      </c>
      <c r="L100" s="8">
        <f t="shared" si="27"/>
        <v>57801.259999999995</v>
      </c>
      <c r="M100">
        <f t="shared" si="24"/>
        <v>22</v>
      </c>
      <c r="R100" s="9">
        <v>42735</v>
      </c>
      <c r="S100" t="s">
        <v>239</v>
      </c>
      <c r="T100">
        <v>2016</v>
      </c>
      <c r="U100" s="9">
        <v>42735</v>
      </c>
      <c r="V100" s="22" t="s">
        <v>252</v>
      </c>
    </row>
    <row r="101" spans="1:22" ht="12.75">
      <c r="A101">
        <v>2016</v>
      </c>
      <c r="B101" t="s">
        <v>76</v>
      </c>
      <c r="C101">
        <v>2000</v>
      </c>
      <c r="D101" t="s">
        <v>73</v>
      </c>
      <c r="E101" s="4">
        <f t="shared" si="21"/>
        <v>3304000</v>
      </c>
      <c r="F101" s="8">
        <f t="shared" si="22"/>
        <v>25000</v>
      </c>
      <c r="G101" s="4">
        <f t="shared" si="23"/>
        <v>2899948.52</v>
      </c>
      <c r="H101" s="5">
        <v>2900</v>
      </c>
      <c r="I101" s="6" t="s">
        <v>81</v>
      </c>
      <c r="J101" s="8">
        <f>SUM('Tabla 235301'!D107:D110)</f>
        <v>383600</v>
      </c>
      <c r="K101" s="8">
        <f>SUM('Tabla 235301'!E107:E110)</f>
        <v>0</v>
      </c>
      <c r="L101" s="8">
        <f>SUM('Tabla 235301'!F107:F110)</f>
        <v>337309.49</v>
      </c>
      <c r="M101">
        <f t="shared" si="24"/>
        <v>23</v>
      </c>
      <c r="R101" s="9">
        <v>42735</v>
      </c>
      <c r="S101" t="s">
        <v>239</v>
      </c>
      <c r="T101">
        <v>2016</v>
      </c>
      <c r="U101" s="9">
        <v>42735</v>
      </c>
      <c r="V101" s="22" t="s">
        <v>252</v>
      </c>
    </row>
    <row r="102" spans="1:22" ht="12.75">
      <c r="A102">
        <v>2016</v>
      </c>
      <c r="B102" t="s">
        <v>76</v>
      </c>
      <c r="C102">
        <v>2000</v>
      </c>
      <c r="D102" t="s">
        <v>73</v>
      </c>
      <c r="E102" s="4">
        <f t="shared" si="21"/>
        <v>3304000</v>
      </c>
      <c r="F102" s="8">
        <f t="shared" si="22"/>
        <v>25000</v>
      </c>
      <c r="G102" s="4">
        <f t="shared" si="23"/>
        <v>2899948.52</v>
      </c>
      <c r="H102" s="5">
        <v>2900</v>
      </c>
      <c r="I102" s="6" t="s">
        <v>81</v>
      </c>
      <c r="J102" s="8">
        <f aca="true" t="shared" si="28" ref="J102:L105">+J101</f>
        <v>383600</v>
      </c>
      <c r="K102" s="8">
        <f t="shared" si="28"/>
        <v>0</v>
      </c>
      <c r="L102" s="8">
        <f t="shared" si="28"/>
        <v>337309.49</v>
      </c>
      <c r="M102">
        <f t="shared" si="24"/>
        <v>24</v>
      </c>
      <c r="R102" s="9">
        <v>42735</v>
      </c>
      <c r="S102" t="s">
        <v>239</v>
      </c>
      <c r="T102">
        <v>2016</v>
      </c>
      <c r="U102" s="9">
        <v>42735</v>
      </c>
      <c r="V102" s="22" t="s">
        <v>252</v>
      </c>
    </row>
    <row r="103" spans="1:22" ht="12.75">
      <c r="A103">
        <v>2016</v>
      </c>
      <c r="B103" t="s">
        <v>76</v>
      </c>
      <c r="C103">
        <v>2000</v>
      </c>
      <c r="D103" t="s">
        <v>73</v>
      </c>
      <c r="E103" s="4">
        <f t="shared" si="21"/>
        <v>3304000</v>
      </c>
      <c r="F103" s="8">
        <f t="shared" si="22"/>
        <v>25000</v>
      </c>
      <c r="G103" s="4">
        <f t="shared" si="23"/>
        <v>2899948.52</v>
      </c>
      <c r="H103" s="5">
        <v>2900</v>
      </c>
      <c r="I103" s="6" t="s">
        <v>81</v>
      </c>
      <c r="J103" s="8">
        <f t="shared" si="28"/>
        <v>383600</v>
      </c>
      <c r="K103" s="8">
        <f t="shared" si="28"/>
        <v>0</v>
      </c>
      <c r="L103" s="8">
        <f t="shared" si="28"/>
        <v>337309.49</v>
      </c>
      <c r="M103">
        <f t="shared" si="24"/>
        <v>25</v>
      </c>
      <c r="R103" s="9">
        <v>42735</v>
      </c>
      <c r="S103" t="s">
        <v>239</v>
      </c>
      <c r="T103">
        <v>2016</v>
      </c>
      <c r="U103" s="9">
        <v>42735</v>
      </c>
      <c r="V103" s="22" t="s">
        <v>252</v>
      </c>
    </row>
    <row r="104" spans="1:22" ht="12.75">
      <c r="A104">
        <v>2016</v>
      </c>
      <c r="B104" t="s">
        <v>76</v>
      </c>
      <c r="C104">
        <v>2000</v>
      </c>
      <c r="D104" t="s">
        <v>73</v>
      </c>
      <c r="E104" s="4">
        <f t="shared" si="21"/>
        <v>3304000</v>
      </c>
      <c r="F104" s="8">
        <f t="shared" si="22"/>
        <v>25000</v>
      </c>
      <c r="G104" s="4">
        <f t="shared" si="23"/>
        <v>2899948.52</v>
      </c>
      <c r="H104" s="5">
        <v>2900</v>
      </c>
      <c r="I104" s="6" t="s">
        <v>81</v>
      </c>
      <c r="J104" s="8">
        <f t="shared" si="28"/>
        <v>383600</v>
      </c>
      <c r="K104" s="8">
        <f t="shared" si="28"/>
        <v>0</v>
      </c>
      <c r="L104" s="8">
        <f t="shared" si="28"/>
        <v>337309.49</v>
      </c>
      <c r="M104">
        <f t="shared" si="24"/>
        <v>26</v>
      </c>
      <c r="R104" s="9">
        <v>42735</v>
      </c>
      <c r="S104" t="s">
        <v>239</v>
      </c>
      <c r="T104">
        <v>2016</v>
      </c>
      <c r="U104" s="9">
        <v>42735</v>
      </c>
      <c r="V104" s="22" t="s">
        <v>252</v>
      </c>
    </row>
    <row r="105" spans="1:22" ht="12.75">
      <c r="A105">
        <v>2016</v>
      </c>
      <c r="B105" t="s">
        <v>76</v>
      </c>
      <c r="C105">
        <v>2000</v>
      </c>
      <c r="D105" t="s">
        <v>73</v>
      </c>
      <c r="E105" s="4">
        <f t="shared" si="21"/>
        <v>3304000</v>
      </c>
      <c r="F105" s="8">
        <f t="shared" si="22"/>
        <v>25000</v>
      </c>
      <c r="G105" s="4">
        <f t="shared" si="23"/>
        <v>2899948.52</v>
      </c>
      <c r="H105" s="5">
        <v>2900</v>
      </c>
      <c r="I105" s="6" t="s">
        <v>81</v>
      </c>
      <c r="J105" s="8">
        <f t="shared" si="28"/>
        <v>383600</v>
      </c>
      <c r="K105" s="8">
        <f t="shared" si="28"/>
        <v>0</v>
      </c>
      <c r="L105" s="8">
        <f t="shared" si="28"/>
        <v>337309.49</v>
      </c>
      <c r="M105">
        <f t="shared" si="24"/>
        <v>27</v>
      </c>
      <c r="R105" s="9">
        <v>42735</v>
      </c>
      <c r="S105" t="s">
        <v>239</v>
      </c>
      <c r="T105">
        <v>2016</v>
      </c>
      <c r="U105" s="9">
        <v>42735</v>
      </c>
      <c r="V105" s="22" t="s">
        <v>252</v>
      </c>
    </row>
    <row r="106" spans="1:22" ht="12.75">
      <c r="A106">
        <v>2016</v>
      </c>
      <c r="B106" t="s">
        <v>76</v>
      </c>
      <c r="C106">
        <v>3000</v>
      </c>
      <c r="D106" t="s">
        <v>74</v>
      </c>
      <c r="E106" s="4">
        <f>SUM('Tabla 235301'!D111:D150)</f>
        <v>6443818</v>
      </c>
      <c r="F106" s="4">
        <f>SUM('Tabla 235301'!E111:E150)</f>
        <v>-25000</v>
      </c>
      <c r="G106" s="4">
        <f>SUM('Tabla 235301'!F111:F150)</f>
        <v>5357896.930000001</v>
      </c>
      <c r="H106" s="5">
        <v>3100</v>
      </c>
      <c r="I106" s="6" t="s">
        <v>84</v>
      </c>
      <c r="J106" s="8">
        <f>SUM('Tabla 235301'!D111:D115)</f>
        <v>523600</v>
      </c>
      <c r="K106" s="8">
        <f>SUM('Tabla 235301'!E111:E115)</f>
        <v>0</v>
      </c>
      <c r="L106" s="8">
        <f>SUM('Tabla 235301'!F111:F115)</f>
        <v>411317.9</v>
      </c>
      <c r="M106">
        <f t="shared" si="24"/>
        <v>28</v>
      </c>
      <c r="R106" s="9">
        <v>42735</v>
      </c>
      <c r="S106" t="s">
        <v>239</v>
      </c>
      <c r="T106">
        <v>2016</v>
      </c>
      <c r="U106" s="9">
        <v>42735</v>
      </c>
      <c r="V106" s="22" t="s">
        <v>252</v>
      </c>
    </row>
    <row r="107" spans="1:22" ht="12.75">
      <c r="A107">
        <v>2016</v>
      </c>
      <c r="B107" t="s">
        <v>76</v>
      </c>
      <c r="C107">
        <v>3000</v>
      </c>
      <c r="D107" t="s">
        <v>74</v>
      </c>
      <c r="E107" s="4">
        <f>+E106</f>
        <v>6443818</v>
      </c>
      <c r="F107" s="4">
        <f>+F106</f>
        <v>-25000</v>
      </c>
      <c r="G107" s="4">
        <f>+G106</f>
        <v>5357896.930000001</v>
      </c>
      <c r="H107" s="5">
        <v>3100</v>
      </c>
      <c r="I107" s="6" t="s">
        <v>84</v>
      </c>
      <c r="J107" s="8">
        <f aca="true" t="shared" si="29" ref="J107:L110">+J106</f>
        <v>523600</v>
      </c>
      <c r="K107" s="8">
        <f t="shared" si="29"/>
        <v>0</v>
      </c>
      <c r="L107" s="8">
        <f t="shared" si="29"/>
        <v>411317.9</v>
      </c>
      <c r="M107">
        <f t="shared" si="24"/>
        <v>29</v>
      </c>
      <c r="R107" s="9">
        <v>42735</v>
      </c>
      <c r="S107" t="s">
        <v>239</v>
      </c>
      <c r="T107">
        <v>2016</v>
      </c>
      <c r="U107" s="9">
        <v>42735</v>
      </c>
      <c r="V107" s="22" t="s">
        <v>252</v>
      </c>
    </row>
    <row r="108" spans="1:22" ht="12.75">
      <c r="A108">
        <v>2016</v>
      </c>
      <c r="B108" t="s">
        <v>76</v>
      </c>
      <c r="C108">
        <v>3000</v>
      </c>
      <c r="D108" t="s">
        <v>74</v>
      </c>
      <c r="E108" s="4">
        <f aca="true" t="shared" si="30" ref="E108:E145">+E107</f>
        <v>6443818</v>
      </c>
      <c r="F108" s="4">
        <f aca="true" t="shared" si="31" ref="F108:F145">+F107</f>
        <v>-25000</v>
      </c>
      <c r="G108" s="4">
        <f aca="true" t="shared" si="32" ref="G108:G145">+G107</f>
        <v>5357896.930000001</v>
      </c>
      <c r="H108" s="5">
        <v>3100</v>
      </c>
      <c r="I108" s="6" t="s">
        <v>84</v>
      </c>
      <c r="J108" s="8">
        <f t="shared" si="29"/>
        <v>523600</v>
      </c>
      <c r="K108" s="8">
        <f t="shared" si="29"/>
        <v>0</v>
      </c>
      <c r="L108" s="8">
        <f t="shared" si="29"/>
        <v>411317.9</v>
      </c>
      <c r="M108">
        <f t="shared" si="24"/>
        <v>30</v>
      </c>
      <c r="R108" s="9">
        <v>42735</v>
      </c>
      <c r="S108" t="s">
        <v>239</v>
      </c>
      <c r="T108">
        <v>2016</v>
      </c>
      <c r="U108" s="9">
        <v>42735</v>
      </c>
      <c r="V108" s="22" t="s">
        <v>252</v>
      </c>
    </row>
    <row r="109" spans="1:22" ht="12.75">
      <c r="A109">
        <v>2016</v>
      </c>
      <c r="B109" t="s">
        <v>76</v>
      </c>
      <c r="C109">
        <v>3000</v>
      </c>
      <c r="D109" t="s">
        <v>74</v>
      </c>
      <c r="E109" s="4">
        <f t="shared" si="30"/>
        <v>6443818</v>
      </c>
      <c r="F109" s="4">
        <f t="shared" si="31"/>
        <v>-25000</v>
      </c>
      <c r="G109" s="4">
        <f t="shared" si="32"/>
        <v>5357896.930000001</v>
      </c>
      <c r="H109" s="5">
        <v>3100</v>
      </c>
      <c r="I109" s="6" t="s">
        <v>84</v>
      </c>
      <c r="J109" s="8">
        <f t="shared" si="29"/>
        <v>523600</v>
      </c>
      <c r="K109" s="8">
        <f t="shared" si="29"/>
        <v>0</v>
      </c>
      <c r="L109" s="8">
        <f t="shared" si="29"/>
        <v>411317.9</v>
      </c>
      <c r="M109">
        <f t="shared" si="24"/>
        <v>31</v>
      </c>
      <c r="R109" s="9">
        <v>42735</v>
      </c>
      <c r="S109" t="s">
        <v>239</v>
      </c>
      <c r="T109">
        <v>2016</v>
      </c>
      <c r="U109" s="9">
        <v>42735</v>
      </c>
      <c r="V109" s="22" t="s">
        <v>252</v>
      </c>
    </row>
    <row r="110" spans="1:22" ht="12.75">
      <c r="A110">
        <v>2016</v>
      </c>
      <c r="B110" t="s">
        <v>76</v>
      </c>
      <c r="C110">
        <v>3000</v>
      </c>
      <c r="D110" t="s">
        <v>74</v>
      </c>
      <c r="E110" s="4">
        <f t="shared" si="30"/>
        <v>6443818</v>
      </c>
      <c r="F110" s="4">
        <f t="shared" si="31"/>
        <v>-25000</v>
      </c>
      <c r="G110" s="4">
        <f t="shared" si="32"/>
        <v>5357896.930000001</v>
      </c>
      <c r="H110" s="5">
        <v>3100</v>
      </c>
      <c r="I110" s="6" t="s">
        <v>84</v>
      </c>
      <c r="J110" s="8">
        <f t="shared" si="29"/>
        <v>523600</v>
      </c>
      <c r="K110" s="8">
        <f t="shared" si="29"/>
        <v>0</v>
      </c>
      <c r="L110" s="8">
        <f t="shared" si="29"/>
        <v>411317.9</v>
      </c>
      <c r="M110">
        <f t="shared" si="24"/>
        <v>32</v>
      </c>
      <c r="R110" s="9">
        <v>42735</v>
      </c>
      <c r="S110" t="s">
        <v>239</v>
      </c>
      <c r="T110">
        <v>2016</v>
      </c>
      <c r="U110" s="9">
        <v>42735</v>
      </c>
      <c r="V110" s="22" t="s">
        <v>252</v>
      </c>
    </row>
    <row r="111" spans="1:22" ht="12.75">
      <c r="A111">
        <v>2016</v>
      </c>
      <c r="B111" t="s">
        <v>76</v>
      </c>
      <c r="C111">
        <v>3000</v>
      </c>
      <c r="D111" t="s">
        <v>74</v>
      </c>
      <c r="E111" s="4">
        <f t="shared" si="30"/>
        <v>6443818</v>
      </c>
      <c r="F111" s="4">
        <f t="shared" si="31"/>
        <v>-25000</v>
      </c>
      <c r="G111" s="4">
        <f t="shared" si="32"/>
        <v>5357896.930000001</v>
      </c>
      <c r="H111" s="5">
        <v>3200</v>
      </c>
      <c r="I111" s="6" t="s">
        <v>85</v>
      </c>
      <c r="J111" s="8">
        <f>SUM('Tabla 235301'!D116:D120)</f>
        <v>857300</v>
      </c>
      <c r="K111" s="8">
        <f>SUM('Tabla 235301'!E116:E120)</f>
        <v>0</v>
      </c>
      <c r="L111" s="8">
        <f>SUM('Tabla 235301'!F116:F120)</f>
        <v>680042.94</v>
      </c>
      <c r="M111">
        <f t="shared" si="24"/>
        <v>33</v>
      </c>
      <c r="R111" s="9">
        <v>42735</v>
      </c>
      <c r="S111" t="s">
        <v>239</v>
      </c>
      <c r="T111">
        <v>2016</v>
      </c>
      <c r="U111" s="9">
        <v>42735</v>
      </c>
      <c r="V111" s="22" t="s">
        <v>252</v>
      </c>
    </row>
    <row r="112" spans="1:22" ht="12.75">
      <c r="A112">
        <v>2016</v>
      </c>
      <c r="B112" t="s">
        <v>76</v>
      </c>
      <c r="C112">
        <v>3000</v>
      </c>
      <c r="D112" t="s">
        <v>74</v>
      </c>
      <c r="E112" s="4">
        <f t="shared" si="30"/>
        <v>6443818</v>
      </c>
      <c r="F112" s="4">
        <f t="shared" si="31"/>
        <v>-25000</v>
      </c>
      <c r="G112" s="4">
        <f t="shared" si="32"/>
        <v>5357896.930000001</v>
      </c>
      <c r="H112" s="5">
        <v>3200</v>
      </c>
      <c r="I112" s="6" t="s">
        <v>85</v>
      </c>
      <c r="J112" s="8">
        <f aca="true" t="shared" si="33" ref="J112:L115">+J111</f>
        <v>857300</v>
      </c>
      <c r="K112" s="8">
        <f t="shared" si="33"/>
        <v>0</v>
      </c>
      <c r="L112" s="8">
        <f t="shared" si="33"/>
        <v>680042.94</v>
      </c>
      <c r="M112">
        <f t="shared" si="24"/>
        <v>34</v>
      </c>
      <c r="R112" s="9">
        <v>42735</v>
      </c>
      <c r="S112" t="s">
        <v>239</v>
      </c>
      <c r="T112">
        <v>2016</v>
      </c>
      <c r="U112" s="9">
        <v>42735</v>
      </c>
      <c r="V112" s="22" t="s">
        <v>252</v>
      </c>
    </row>
    <row r="113" spans="1:22" ht="12.75">
      <c r="A113">
        <v>2016</v>
      </c>
      <c r="B113" t="s">
        <v>76</v>
      </c>
      <c r="C113">
        <v>3000</v>
      </c>
      <c r="D113" t="s">
        <v>74</v>
      </c>
      <c r="E113" s="4">
        <f t="shared" si="30"/>
        <v>6443818</v>
      </c>
      <c r="F113" s="4">
        <f t="shared" si="31"/>
        <v>-25000</v>
      </c>
      <c r="G113" s="4">
        <f t="shared" si="32"/>
        <v>5357896.930000001</v>
      </c>
      <c r="H113" s="5">
        <v>3200</v>
      </c>
      <c r="I113" s="6" t="s">
        <v>85</v>
      </c>
      <c r="J113" s="8">
        <f t="shared" si="33"/>
        <v>857300</v>
      </c>
      <c r="K113" s="8">
        <f t="shared" si="33"/>
        <v>0</v>
      </c>
      <c r="L113" s="8">
        <f t="shared" si="33"/>
        <v>680042.94</v>
      </c>
      <c r="M113">
        <f t="shared" si="24"/>
        <v>35</v>
      </c>
      <c r="R113" s="9">
        <v>42735</v>
      </c>
      <c r="S113" t="s">
        <v>239</v>
      </c>
      <c r="T113">
        <v>2016</v>
      </c>
      <c r="U113" s="9">
        <v>42735</v>
      </c>
      <c r="V113" s="22" t="s">
        <v>252</v>
      </c>
    </row>
    <row r="114" spans="1:22" ht="12.75">
      <c r="A114">
        <v>2016</v>
      </c>
      <c r="B114" t="s">
        <v>76</v>
      </c>
      <c r="C114">
        <v>3000</v>
      </c>
      <c r="D114" t="s">
        <v>74</v>
      </c>
      <c r="E114" s="4">
        <f t="shared" si="30"/>
        <v>6443818</v>
      </c>
      <c r="F114" s="4">
        <f t="shared" si="31"/>
        <v>-25000</v>
      </c>
      <c r="G114" s="4">
        <f t="shared" si="32"/>
        <v>5357896.930000001</v>
      </c>
      <c r="H114" s="5">
        <v>3200</v>
      </c>
      <c r="I114" s="6" t="s">
        <v>85</v>
      </c>
      <c r="J114" s="8">
        <f t="shared" si="33"/>
        <v>857300</v>
      </c>
      <c r="K114" s="8">
        <f t="shared" si="33"/>
        <v>0</v>
      </c>
      <c r="L114" s="8">
        <f t="shared" si="33"/>
        <v>680042.94</v>
      </c>
      <c r="M114">
        <f t="shared" si="24"/>
        <v>36</v>
      </c>
      <c r="R114" s="9">
        <v>42735</v>
      </c>
      <c r="S114" t="s">
        <v>239</v>
      </c>
      <c r="T114">
        <v>2016</v>
      </c>
      <c r="U114" s="9">
        <v>42735</v>
      </c>
      <c r="V114" s="22" t="s">
        <v>252</v>
      </c>
    </row>
    <row r="115" spans="1:22" ht="12.75">
      <c r="A115">
        <v>2016</v>
      </c>
      <c r="B115" t="s">
        <v>76</v>
      </c>
      <c r="C115">
        <v>3000</v>
      </c>
      <c r="D115" t="s">
        <v>74</v>
      </c>
      <c r="E115" s="4">
        <f t="shared" si="30"/>
        <v>6443818</v>
      </c>
      <c r="F115" s="4">
        <f t="shared" si="31"/>
        <v>-25000</v>
      </c>
      <c r="G115" s="4">
        <f t="shared" si="32"/>
        <v>5357896.930000001</v>
      </c>
      <c r="H115" s="5">
        <v>3200</v>
      </c>
      <c r="I115" s="6" t="s">
        <v>85</v>
      </c>
      <c r="J115" s="8">
        <f t="shared" si="33"/>
        <v>857300</v>
      </c>
      <c r="K115" s="8">
        <f t="shared" si="33"/>
        <v>0</v>
      </c>
      <c r="L115" s="8">
        <f t="shared" si="33"/>
        <v>680042.94</v>
      </c>
      <c r="M115">
        <f t="shared" si="24"/>
        <v>37</v>
      </c>
      <c r="R115" s="9">
        <v>42735</v>
      </c>
      <c r="S115" t="s">
        <v>239</v>
      </c>
      <c r="T115">
        <v>2016</v>
      </c>
      <c r="U115" s="9">
        <v>42735</v>
      </c>
      <c r="V115" s="22" t="s">
        <v>252</v>
      </c>
    </row>
    <row r="116" spans="1:22" ht="12.75">
      <c r="A116">
        <v>2016</v>
      </c>
      <c r="B116" t="s">
        <v>76</v>
      </c>
      <c r="C116">
        <v>3000</v>
      </c>
      <c r="D116" t="s">
        <v>74</v>
      </c>
      <c r="E116" s="4">
        <f t="shared" si="30"/>
        <v>6443818</v>
      </c>
      <c r="F116" s="4">
        <f t="shared" si="31"/>
        <v>-25000</v>
      </c>
      <c r="G116" s="4">
        <f t="shared" si="32"/>
        <v>5357896.930000001</v>
      </c>
      <c r="H116" s="5">
        <v>3300</v>
      </c>
      <c r="I116" s="6" t="s">
        <v>86</v>
      </c>
      <c r="J116" s="8">
        <f>SUM('Tabla 235301'!D121:D126)</f>
        <v>326560</v>
      </c>
      <c r="K116" s="8">
        <f>SUM('Tabla 235301'!E121:E126)</f>
        <v>0</v>
      </c>
      <c r="L116" s="8">
        <f>SUM('Tabla 235301'!F121:F126)</f>
        <v>309719.68</v>
      </c>
      <c r="M116">
        <f t="shared" si="24"/>
        <v>38</v>
      </c>
      <c r="R116" s="9">
        <v>42735</v>
      </c>
      <c r="S116" t="s">
        <v>239</v>
      </c>
      <c r="T116">
        <v>2016</v>
      </c>
      <c r="U116" s="9">
        <v>42735</v>
      </c>
      <c r="V116" s="22" t="s">
        <v>252</v>
      </c>
    </row>
    <row r="117" spans="1:22" ht="12.75">
      <c r="A117">
        <v>2016</v>
      </c>
      <c r="B117" t="s">
        <v>76</v>
      </c>
      <c r="C117">
        <v>3000</v>
      </c>
      <c r="D117" t="s">
        <v>74</v>
      </c>
      <c r="E117" s="4">
        <f t="shared" si="30"/>
        <v>6443818</v>
      </c>
      <c r="F117" s="4">
        <f t="shared" si="31"/>
        <v>-25000</v>
      </c>
      <c r="G117" s="4">
        <f t="shared" si="32"/>
        <v>5357896.930000001</v>
      </c>
      <c r="H117" s="5">
        <v>3300</v>
      </c>
      <c r="I117" s="6" t="s">
        <v>86</v>
      </c>
      <c r="J117" s="8">
        <f>+J116</f>
        <v>326560</v>
      </c>
      <c r="K117" s="8">
        <f aca="true" t="shared" si="34" ref="K117:L121">+K116</f>
        <v>0</v>
      </c>
      <c r="L117" s="8">
        <f t="shared" si="34"/>
        <v>309719.68</v>
      </c>
      <c r="M117">
        <f t="shared" si="24"/>
        <v>39</v>
      </c>
      <c r="R117" s="9">
        <v>42735</v>
      </c>
      <c r="S117" t="s">
        <v>239</v>
      </c>
      <c r="T117">
        <v>2016</v>
      </c>
      <c r="U117" s="9">
        <v>42735</v>
      </c>
      <c r="V117" s="22" t="s">
        <v>252</v>
      </c>
    </row>
    <row r="118" spans="1:22" ht="12.75">
      <c r="A118">
        <v>2016</v>
      </c>
      <c r="B118" t="s">
        <v>76</v>
      </c>
      <c r="C118">
        <v>3000</v>
      </c>
      <c r="D118" t="s">
        <v>74</v>
      </c>
      <c r="E118" s="4">
        <f t="shared" si="30"/>
        <v>6443818</v>
      </c>
      <c r="F118" s="4">
        <f t="shared" si="31"/>
        <v>-25000</v>
      </c>
      <c r="G118" s="4">
        <f t="shared" si="32"/>
        <v>5357896.930000001</v>
      </c>
      <c r="H118" s="5">
        <v>3300</v>
      </c>
      <c r="I118" s="6" t="s">
        <v>86</v>
      </c>
      <c r="J118" s="8">
        <f>+J117</f>
        <v>326560</v>
      </c>
      <c r="K118" s="8">
        <f t="shared" si="34"/>
        <v>0</v>
      </c>
      <c r="L118" s="8">
        <f t="shared" si="34"/>
        <v>309719.68</v>
      </c>
      <c r="M118">
        <f t="shared" si="24"/>
        <v>40</v>
      </c>
      <c r="R118" s="9">
        <v>42735</v>
      </c>
      <c r="S118" t="s">
        <v>239</v>
      </c>
      <c r="T118">
        <v>2016</v>
      </c>
      <c r="U118" s="9">
        <v>42735</v>
      </c>
      <c r="V118" s="22" t="s">
        <v>252</v>
      </c>
    </row>
    <row r="119" spans="1:22" ht="12.75">
      <c r="A119">
        <v>2016</v>
      </c>
      <c r="B119" t="s">
        <v>76</v>
      </c>
      <c r="C119">
        <v>3000</v>
      </c>
      <c r="D119" t="s">
        <v>74</v>
      </c>
      <c r="E119" s="4">
        <f t="shared" si="30"/>
        <v>6443818</v>
      </c>
      <c r="F119" s="4">
        <f t="shared" si="31"/>
        <v>-25000</v>
      </c>
      <c r="G119" s="4">
        <f t="shared" si="32"/>
        <v>5357896.930000001</v>
      </c>
      <c r="H119" s="5">
        <v>3300</v>
      </c>
      <c r="I119" s="6" t="s">
        <v>86</v>
      </c>
      <c r="J119" s="8">
        <f>+J118</f>
        <v>326560</v>
      </c>
      <c r="K119" s="8">
        <f t="shared" si="34"/>
        <v>0</v>
      </c>
      <c r="L119" s="8">
        <f t="shared" si="34"/>
        <v>309719.68</v>
      </c>
      <c r="M119">
        <f t="shared" si="24"/>
        <v>41</v>
      </c>
      <c r="R119" s="9">
        <v>42735</v>
      </c>
      <c r="S119" t="s">
        <v>239</v>
      </c>
      <c r="T119">
        <v>2016</v>
      </c>
      <c r="U119" s="9">
        <v>42735</v>
      </c>
      <c r="V119" s="22" t="s">
        <v>252</v>
      </c>
    </row>
    <row r="120" spans="1:22" ht="12.75">
      <c r="A120">
        <v>2016</v>
      </c>
      <c r="B120" t="s">
        <v>76</v>
      </c>
      <c r="C120">
        <v>3000</v>
      </c>
      <c r="D120" t="s">
        <v>74</v>
      </c>
      <c r="E120" s="4">
        <f t="shared" si="30"/>
        <v>6443818</v>
      </c>
      <c r="F120" s="4">
        <f t="shared" si="31"/>
        <v>-25000</v>
      </c>
      <c r="G120" s="4">
        <f t="shared" si="32"/>
        <v>5357896.930000001</v>
      </c>
      <c r="H120" s="5">
        <v>3300</v>
      </c>
      <c r="I120" s="6" t="s">
        <v>86</v>
      </c>
      <c r="J120" s="8">
        <f>+J119</f>
        <v>326560</v>
      </c>
      <c r="K120" s="8">
        <f t="shared" si="34"/>
        <v>0</v>
      </c>
      <c r="L120" s="8">
        <f t="shared" si="34"/>
        <v>309719.68</v>
      </c>
      <c r="M120">
        <f t="shared" si="24"/>
        <v>42</v>
      </c>
      <c r="R120" s="9">
        <v>42735</v>
      </c>
      <c r="S120" t="s">
        <v>239</v>
      </c>
      <c r="T120">
        <v>2016</v>
      </c>
      <c r="U120" s="9">
        <v>42735</v>
      </c>
      <c r="V120" s="22" t="s">
        <v>252</v>
      </c>
    </row>
    <row r="121" spans="1:22" ht="12.75">
      <c r="A121">
        <v>2016</v>
      </c>
      <c r="B121" t="s">
        <v>76</v>
      </c>
      <c r="C121">
        <v>3000</v>
      </c>
      <c r="D121" t="s">
        <v>74</v>
      </c>
      <c r="E121" s="4">
        <f t="shared" si="30"/>
        <v>6443818</v>
      </c>
      <c r="F121" s="4">
        <f t="shared" si="31"/>
        <v>-25000</v>
      </c>
      <c r="G121" s="4">
        <f t="shared" si="32"/>
        <v>5357896.930000001</v>
      </c>
      <c r="H121" s="5">
        <v>3300</v>
      </c>
      <c r="I121" s="6" t="s">
        <v>86</v>
      </c>
      <c r="J121" s="8">
        <f>+J120</f>
        <v>326560</v>
      </c>
      <c r="K121" s="8">
        <f t="shared" si="34"/>
        <v>0</v>
      </c>
      <c r="L121" s="8">
        <f t="shared" si="34"/>
        <v>309719.68</v>
      </c>
      <c r="M121">
        <f t="shared" si="24"/>
        <v>43</v>
      </c>
      <c r="R121" s="9">
        <v>42735</v>
      </c>
      <c r="S121" t="s">
        <v>239</v>
      </c>
      <c r="T121">
        <v>2016</v>
      </c>
      <c r="U121" s="9">
        <v>42735</v>
      </c>
      <c r="V121" s="22" t="s">
        <v>252</v>
      </c>
    </row>
    <row r="122" spans="1:22" ht="12.75">
      <c r="A122">
        <v>2016</v>
      </c>
      <c r="B122" t="s">
        <v>76</v>
      </c>
      <c r="C122">
        <v>3000</v>
      </c>
      <c r="D122" t="s">
        <v>74</v>
      </c>
      <c r="E122" s="4">
        <f t="shared" si="30"/>
        <v>6443818</v>
      </c>
      <c r="F122" s="4">
        <f t="shared" si="31"/>
        <v>-25000</v>
      </c>
      <c r="G122" s="4">
        <f t="shared" si="32"/>
        <v>5357896.930000001</v>
      </c>
      <c r="H122" s="5">
        <v>3400</v>
      </c>
      <c r="I122" s="6" t="s">
        <v>87</v>
      </c>
      <c r="J122" s="8">
        <f>SUM('Tabla 235301'!D127:D129)</f>
        <v>37110</v>
      </c>
      <c r="K122" s="8">
        <f>SUM('Tabla 235301'!E127:E129)</f>
        <v>0</v>
      </c>
      <c r="L122" s="8">
        <f>SUM('Tabla 235301'!F127:F129)</f>
        <v>12015.06</v>
      </c>
      <c r="M122">
        <f t="shared" si="24"/>
        <v>44</v>
      </c>
      <c r="R122" s="9">
        <v>42735</v>
      </c>
      <c r="S122" t="s">
        <v>239</v>
      </c>
      <c r="T122">
        <v>2016</v>
      </c>
      <c r="U122" s="9">
        <v>42735</v>
      </c>
      <c r="V122" s="22" t="s">
        <v>252</v>
      </c>
    </row>
    <row r="123" spans="1:22" ht="12.75">
      <c r="A123">
        <v>2016</v>
      </c>
      <c r="B123" t="s">
        <v>76</v>
      </c>
      <c r="C123">
        <v>3000</v>
      </c>
      <c r="D123" t="s">
        <v>74</v>
      </c>
      <c r="E123" s="4">
        <f t="shared" si="30"/>
        <v>6443818</v>
      </c>
      <c r="F123" s="4">
        <f t="shared" si="31"/>
        <v>-25000</v>
      </c>
      <c r="G123" s="4">
        <f t="shared" si="32"/>
        <v>5357896.930000001</v>
      </c>
      <c r="H123" s="5">
        <v>3400</v>
      </c>
      <c r="I123" s="6" t="s">
        <v>87</v>
      </c>
      <c r="J123" s="8">
        <f aca="true" t="shared" si="35" ref="J123:L124">+J122</f>
        <v>37110</v>
      </c>
      <c r="K123" s="8">
        <f t="shared" si="35"/>
        <v>0</v>
      </c>
      <c r="L123" s="8">
        <f t="shared" si="35"/>
        <v>12015.06</v>
      </c>
      <c r="M123">
        <f t="shared" si="24"/>
        <v>45</v>
      </c>
      <c r="R123" s="9">
        <v>42735</v>
      </c>
      <c r="S123" t="s">
        <v>239</v>
      </c>
      <c r="T123">
        <v>2016</v>
      </c>
      <c r="U123" s="9">
        <v>42735</v>
      </c>
      <c r="V123" s="22" t="s">
        <v>252</v>
      </c>
    </row>
    <row r="124" spans="1:22" ht="12.75">
      <c r="A124">
        <v>2016</v>
      </c>
      <c r="B124" t="s">
        <v>76</v>
      </c>
      <c r="C124">
        <v>3000</v>
      </c>
      <c r="D124" t="s">
        <v>74</v>
      </c>
      <c r="E124" s="4">
        <f t="shared" si="30"/>
        <v>6443818</v>
      </c>
      <c r="F124" s="4">
        <f t="shared" si="31"/>
        <v>-25000</v>
      </c>
      <c r="G124" s="4">
        <f t="shared" si="32"/>
        <v>5357896.930000001</v>
      </c>
      <c r="H124" s="5">
        <v>3400</v>
      </c>
      <c r="I124" s="6" t="s">
        <v>87</v>
      </c>
      <c r="J124" s="8">
        <f t="shared" si="35"/>
        <v>37110</v>
      </c>
      <c r="K124" s="8">
        <f t="shared" si="35"/>
        <v>0</v>
      </c>
      <c r="L124" s="8">
        <f t="shared" si="35"/>
        <v>12015.06</v>
      </c>
      <c r="M124">
        <f t="shared" si="24"/>
        <v>46</v>
      </c>
      <c r="R124" s="9">
        <v>42735</v>
      </c>
      <c r="S124" t="s">
        <v>239</v>
      </c>
      <c r="T124">
        <v>2016</v>
      </c>
      <c r="U124" s="9">
        <v>42735</v>
      </c>
      <c r="V124" s="22" t="s">
        <v>252</v>
      </c>
    </row>
    <row r="125" spans="1:22" ht="12.75">
      <c r="A125">
        <v>2016</v>
      </c>
      <c r="B125" t="s">
        <v>76</v>
      </c>
      <c r="C125">
        <v>3000</v>
      </c>
      <c r="D125" t="s">
        <v>74</v>
      </c>
      <c r="E125" s="4">
        <f t="shared" si="30"/>
        <v>6443818</v>
      </c>
      <c r="F125" s="4">
        <f t="shared" si="31"/>
        <v>-25000</v>
      </c>
      <c r="G125" s="4">
        <f t="shared" si="32"/>
        <v>5357896.930000001</v>
      </c>
      <c r="H125" s="5">
        <v>3500</v>
      </c>
      <c r="I125" s="6" t="s">
        <v>88</v>
      </c>
      <c r="J125" s="8">
        <f>SUM('Tabla 235301'!D130:D134)</f>
        <v>1763628</v>
      </c>
      <c r="K125" s="8">
        <f>SUM('Tabla 235301'!E130:E134)</f>
        <v>-500000</v>
      </c>
      <c r="L125" s="8">
        <f>SUM('Tabla 235301'!F130:F134)</f>
        <v>1073195.49</v>
      </c>
      <c r="M125">
        <f t="shared" si="24"/>
        <v>47</v>
      </c>
      <c r="N125" t="s">
        <v>94</v>
      </c>
      <c r="R125" s="9">
        <v>42735</v>
      </c>
      <c r="S125" t="s">
        <v>239</v>
      </c>
      <c r="T125">
        <v>2016</v>
      </c>
      <c r="U125" s="9">
        <v>42735</v>
      </c>
      <c r="V125" s="22" t="s">
        <v>252</v>
      </c>
    </row>
    <row r="126" spans="1:22" ht="12.75">
      <c r="A126">
        <v>2016</v>
      </c>
      <c r="B126" t="s">
        <v>76</v>
      </c>
      <c r="C126">
        <v>3000</v>
      </c>
      <c r="D126" t="s">
        <v>74</v>
      </c>
      <c r="E126" s="4">
        <f t="shared" si="30"/>
        <v>6443818</v>
      </c>
      <c r="F126" s="4">
        <f t="shared" si="31"/>
        <v>-25000</v>
      </c>
      <c r="G126" s="4">
        <f t="shared" si="32"/>
        <v>5357896.930000001</v>
      </c>
      <c r="H126" s="5">
        <v>3500</v>
      </c>
      <c r="I126" s="6" t="s">
        <v>88</v>
      </c>
      <c r="J126" s="8">
        <f aca="true" t="shared" si="36" ref="J126:L129">+J125</f>
        <v>1763628</v>
      </c>
      <c r="K126" s="8">
        <f t="shared" si="36"/>
        <v>-500000</v>
      </c>
      <c r="L126" s="8">
        <f t="shared" si="36"/>
        <v>1073195.49</v>
      </c>
      <c r="M126">
        <f t="shared" si="24"/>
        <v>48</v>
      </c>
      <c r="N126" t="s">
        <v>94</v>
      </c>
      <c r="R126" s="9">
        <v>42735</v>
      </c>
      <c r="S126" t="s">
        <v>239</v>
      </c>
      <c r="T126">
        <v>2016</v>
      </c>
      <c r="U126" s="9">
        <v>42735</v>
      </c>
      <c r="V126" s="22" t="s">
        <v>252</v>
      </c>
    </row>
    <row r="127" spans="1:22" ht="12.75">
      <c r="A127">
        <v>2016</v>
      </c>
      <c r="B127" t="s">
        <v>76</v>
      </c>
      <c r="C127">
        <v>3000</v>
      </c>
      <c r="D127" t="s">
        <v>74</v>
      </c>
      <c r="E127" s="4">
        <f t="shared" si="30"/>
        <v>6443818</v>
      </c>
      <c r="F127" s="4">
        <f t="shared" si="31"/>
        <v>-25000</v>
      </c>
      <c r="G127" s="4">
        <f t="shared" si="32"/>
        <v>5357896.930000001</v>
      </c>
      <c r="H127" s="5">
        <v>3500</v>
      </c>
      <c r="I127" s="6" t="s">
        <v>88</v>
      </c>
      <c r="J127" s="8">
        <f t="shared" si="36"/>
        <v>1763628</v>
      </c>
      <c r="K127" s="8">
        <f t="shared" si="36"/>
        <v>-500000</v>
      </c>
      <c r="L127" s="8">
        <f t="shared" si="36"/>
        <v>1073195.49</v>
      </c>
      <c r="M127">
        <f t="shared" si="24"/>
        <v>49</v>
      </c>
      <c r="N127" t="s">
        <v>94</v>
      </c>
      <c r="R127" s="9">
        <v>42735</v>
      </c>
      <c r="S127" t="s">
        <v>239</v>
      </c>
      <c r="T127">
        <v>2016</v>
      </c>
      <c r="U127" s="9">
        <v>42735</v>
      </c>
      <c r="V127" s="22" t="s">
        <v>252</v>
      </c>
    </row>
    <row r="128" spans="1:22" ht="12.75">
      <c r="A128">
        <v>2016</v>
      </c>
      <c r="B128" t="s">
        <v>76</v>
      </c>
      <c r="C128">
        <v>3000</v>
      </c>
      <c r="D128" t="s">
        <v>74</v>
      </c>
      <c r="E128" s="4">
        <f t="shared" si="30"/>
        <v>6443818</v>
      </c>
      <c r="F128" s="4">
        <f t="shared" si="31"/>
        <v>-25000</v>
      </c>
      <c r="G128" s="4">
        <f t="shared" si="32"/>
        <v>5357896.930000001</v>
      </c>
      <c r="H128" s="5">
        <v>3500</v>
      </c>
      <c r="I128" s="6" t="s">
        <v>88</v>
      </c>
      <c r="J128" s="8">
        <f t="shared" si="36"/>
        <v>1763628</v>
      </c>
      <c r="K128" s="8">
        <f t="shared" si="36"/>
        <v>-500000</v>
      </c>
      <c r="L128" s="8">
        <f t="shared" si="36"/>
        <v>1073195.49</v>
      </c>
      <c r="M128">
        <f t="shared" si="24"/>
        <v>50</v>
      </c>
      <c r="N128" t="s">
        <v>94</v>
      </c>
      <c r="R128" s="9">
        <v>42735</v>
      </c>
      <c r="S128" t="s">
        <v>239</v>
      </c>
      <c r="T128">
        <v>2016</v>
      </c>
      <c r="U128" s="9">
        <v>42735</v>
      </c>
      <c r="V128" s="22" t="s">
        <v>252</v>
      </c>
    </row>
    <row r="129" spans="1:22" ht="12.75">
      <c r="A129">
        <v>2016</v>
      </c>
      <c r="B129" t="s">
        <v>76</v>
      </c>
      <c r="C129">
        <v>3000</v>
      </c>
      <c r="D129" t="s">
        <v>74</v>
      </c>
      <c r="E129" s="4">
        <f t="shared" si="30"/>
        <v>6443818</v>
      </c>
      <c r="F129" s="4">
        <f t="shared" si="31"/>
        <v>-25000</v>
      </c>
      <c r="G129" s="4">
        <f t="shared" si="32"/>
        <v>5357896.930000001</v>
      </c>
      <c r="H129" s="5">
        <v>3500</v>
      </c>
      <c r="I129" s="6" t="s">
        <v>88</v>
      </c>
      <c r="J129" s="8">
        <f t="shared" si="36"/>
        <v>1763628</v>
      </c>
      <c r="K129" s="8">
        <f t="shared" si="36"/>
        <v>-500000</v>
      </c>
      <c r="L129" s="8">
        <f t="shared" si="36"/>
        <v>1073195.49</v>
      </c>
      <c r="M129">
        <f t="shared" si="24"/>
        <v>51</v>
      </c>
      <c r="N129" t="s">
        <v>94</v>
      </c>
      <c r="R129" s="9">
        <v>42735</v>
      </c>
      <c r="S129" t="s">
        <v>239</v>
      </c>
      <c r="T129">
        <v>2016</v>
      </c>
      <c r="U129" s="9">
        <v>42735</v>
      </c>
      <c r="V129" s="22" t="s">
        <v>252</v>
      </c>
    </row>
    <row r="130" spans="1:22" ht="12.75">
      <c r="A130">
        <v>2016</v>
      </c>
      <c r="B130" t="s">
        <v>76</v>
      </c>
      <c r="C130">
        <v>3000</v>
      </c>
      <c r="D130" t="s">
        <v>74</v>
      </c>
      <c r="E130" s="4">
        <f t="shared" si="30"/>
        <v>6443818</v>
      </c>
      <c r="F130" s="4">
        <f t="shared" si="31"/>
        <v>-25000</v>
      </c>
      <c r="G130" s="4">
        <f t="shared" si="32"/>
        <v>5357896.930000001</v>
      </c>
      <c r="H130" s="5">
        <v>3600</v>
      </c>
      <c r="I130" s="6" t="s">
        <v>89</v>
      </c>
      <c r="J130" s="8">
        <f>SUM('Tabla 235301'!D135:D138)</f>
        <v>645700</v>
      </c>
      <c r="K130" s="8">
        <f>SUM('Tabla 235301'!E135:E138)</f>
        <v>50000</v>
      </c>
      <c r="L130" s="8">
        <f>SUM('Tabla 235301'!F135:F138)</f>
        <v>676761.9</v>
      </c>
      <c r="M130">
        <f t="shared" si="24"/>
        <v>52</v>
      </c>
      <c r="N130" t="s">
        <v>94</v>
      </c>
      <c r="R130" s="9">
        <v>42735</v>
      </c>
      <c r="S130" t="s">
        <v>239</v>
      </c>
      <c r="T130">
        <v>2016</v>
      </c>
      <c r="U130" s="9">
        <v>42735</v>
      </c>
      <c r="V130" s="22" t="s">
        <v>252</v>
      </c>
    </row>
    <row r="131" spans="1:22" ht="12.75">
      <c r="A131">
        <v>2016</v>
      </c>
      <c r="B131" t="s">
        <v>76</v>
      </c>
      <c r="C131">
        <v>3000</v>
      </c>
      <c r="D131" t="s">
        <v>74</v>
      </c>
      <c r="E131" s="4">
        <f t="shared" si="30"/>
        <v>6443818</v>
      </c>
      <c r="F131" s="4">
        <f t="shared" si="31"/>
        <v>-25000</v>
      </c>
      <c r="G131" s="4">
        <f t="shared" si="32"/>
        <v>5357896.930000001</v>
      </c>
      <c r="H131" s="5">
        <v>3600</v>
      </c>
      <c r="I131" s="6" t="s">
        <v>89</v>
      </c>
      <c r="J131" s="8">
        <f aca="true" t="shared" si="37" ref="J131:L133">+J130</f>
        <v>645700</v>
      </c>
      <c r="K131" s="8">
        <f t="shared" si="37"/>
        <v>50000</v>
      </c>
      <c r="L131" s="8">
        <f t="shared" si="37"/>
        <v>676761.9</v>
      </c>
      <c r="M131">
        <f t="shared" si="24"/>
        <v>53</v>
      </c>
      <c r="N131" t="s">
        <v>94</v>
      </c>
      <c r="R131" s="9">
        <v>42735</v>
      </c>
      <c r="S131" t="s">
        <v>239</v>
      </c>
      <c r="T131">
        <v>2016</v>
      </c>
      <c r="U131" s="9">
        <v>42735</v>
      </c>
      <c r="V131" s="22" t="s">
        <v>252</v>
      </c>
    </row>
    <row r="132" spans="1:22" ht="12.75">
      <c r="A132">
        <v>2016</v>
      </c>
      <c r="B132" t="s">
        <v>76</v>
      </c>
      <c r="C132">
        <v>3000</v>
      </c>
      <c r="D132" t="s">
        <v>74</v>
      </c>
      <c r="E132" s="4">
        <f t="shared" si="30"/>
        <v>6443818</v>
      </c>
      <c r="F132" s="4">
        <f t="shared" si="31"/>
        <v>-25000</v>
      </c>
      <c r="G132" s="4">
        <f t="shared" si="32"/>
        <v>5357896.930000001</v>
      </c>
      <c r="H132" s="5">
        <v>3600</v>
      </c>
      <c r="I132" s="6" t="s">
        <v>89</v>
      </c>
      <c r="J132" s="8">
        <f t="shared" si="37"/>
        <v>645700</v>
      </c>
      <c r="K132" s="8">
        <f t="shared" si="37"/>
        <v>50000</v>
      </c>
      <c r="L132" s="8">
        <f t="shared" si="37"/>
        <v>676761.9</v>
      </c>
      <c r="M132">
        <f t="shared" si="24"/>
        <v>54</v>
      </c>
      <c r="N132" t="s">
        <v>94</v>
      </c>
      <c r="R132" s="9">
        <v>42735</v>
      </c>
      <c r="S132" t="s">
        <v>239</v>
      </c>
      <c r="T132">
        <v>2016</v>
      </c>
      <c r="U132" s="9">
        <v>42735</v>
      </c>
      <c r="V132" s="22" t="s">
        <v>252</v>
      </c>
    </row>
    <row r="133" spans="1:22" ht="12.75">
      <c r="A133">
        <v>2016</v>
      </c>
      <c r="B133" t="s">
        <v>76</v>
      </c>
      <c r="C133">
        <v>3000</v>
      </c>
      <c r="D133" t="s">
        <v>74</v>
      </c>
      <c r="E133" s="4">
        <f t="shared" si="30"/>
        <v>6443818</v>
      </c>
      <c r="F133" s="4">
        <f t="shared" si="31"/>
        <v>-25000</v>
      </c>
      <c r="G133" s="4">
        <f t="shared" si="32"/>
        <v>5357896.930000001</v>
      </c>
      <c r="H133" s="5">
        <v>3600</v>
      </c>
      <c r="I133" s="6" t="s">
        <v>89</v>
      </c>
      <c r="J133" s="8">
        <f t="shared" si="37"/>
        <v>645700</v>
      </c>
      <c r="K133" s="8">
        <f t="shared" si="37"/>
        <v>50000</v>
      </c>
      <c r="L133" s="8">
        <f t="shared" si="37"/>
        <v>676761.9</v>
      </c>
      <c r="M133">
        <f t="shared" si="24"/>
        <v>55</v>
      </c>
      <c r="N133" t="s">
        <v>94</v>
      </c>
      <c r="R133" s="9">
        <v>42735</v>
      </c>
      <c r="S133" t="s">
        <v>239</v>
      </c>
      <c r="T133">
        <v>2016</v>
      </c>
      <c r="U133" s="9">
        <v>42735</v>
      </c>
      <c r="V133" s="22" t="s">
        <v>252</v>
      </c>
    </row>
    <row r="134" spans="1:22" ht="12.75">
      <c r="A134">
        <v>2016</v>
      </c>
      <c r="B134" t="s">
        <v>76</v>
      </c>
      <c r="C134">
        <v>3000</v>
      </c>
      <c r="D134" t="s">
        <v>74</v>
      </c>
      <c r="E134" s="4">
        <f t="shared" si="30"/>
        <v>6443818</v>
      </c>
      <c r="F134" s="4">
        <f t="shared" si="31"/>
        <v>-25000</v>
      </c>
      <c r="G134" s="4">
        <f t="shared" si="32"/>
        <v>5357896.930000001</v>
      </c>
      <c r="H134" s="5">
        <v>3700</v>
      </c>
      <c r="I134" s="6" t="s">
        <v>90</v>
      </c>
      <c r="J134" s="8">
        <f>SUM('Tabla 235301'!D139:D143)</f>
        <v>724190</v>
      </c>
      <c r="K134" s="8">
        <f>SUM('Tabla 235301'!E139:E143)</f>
        <v>0</v>
      </c>
      <c r="L134" s="8">
        <f>SUM('Tabla 235301'!F139:F143)</f>
        <v>552067.31</v>
      </c>
      <c r="M134">
        <f t="shared" si="24"/>
        <v>56</v>
      </c>
      <c r="R134" s="9">
        <v>42735</v>
      </c>
      <c r="S134" t="s">
        <v>239</v>
      </c>
      <c r="T134">
        <v>2016</v>
      </c>
      <c r="U134" s="9">
        <v>42735</v>
      </c>
      <c r="V134" s="22" t="s">
        <v>252</v>
      </c>
    </row>
    <row r="135" spans="1:22" ht="12.75">
      <c r="A135">
        <v>2016</v>
      </c>
      <c r="B135" t="s">
        <v>76</v>
      </c>
      <c r="C135">
        <v>3000</v>
      </c>
      <c r="D135" t="s">
        <v>74</v>
      </c>
      <c r="E135" s="4">
        <f t="shared" si="30"/>
        <v>6443818</v>
      </c>
      <c r="F135" s="4">
        <f t="shared" si="31"/>
        <v>-25000</v>
      </c>
      <c r="G135" s="4">
        <f t="shared" si="32"/>
        <v>5357896.930000001</v>
      </c>
      <c r="H135" s="5">
        <v>3700</v>
      </c>
      <c r="I135" s="6" t="s">
        <v>90</v>
      </c>
      <c r="J135" s="8">
        <f>+J134</f>
        <v>724190</v>
      </c>
      <c r="K135" s="8">
        <f aca="true" t="shared" si="38" ref="K135:L138">+K134</f>
        <v>0</v>
      </c>
      <c r="L135" s="8">
        <f t="shared" si="38"/>
        <v>552067.31</v>
      </c>
      <c r="M135">
        <f t="shared" si="24"/>
        <v>57</v>
      </c>
      <c r="R135" s="9">
        <v>42735</v>
      </c>
      <c r="S135" t="s">
        <v>239</v>
      </c>
      <c r="T135">
        <v>2016</v>
      </c>
      <c r="U135" s="9">
        <v>42735</v>
      </c>
      <c r="V135" s="22" t="s">
        <v>252</v>
      </c>
    </row>
    <row r="136" spans="1:22" ht="12.75">
      <c r="A136">
        <v>2016</v>
      </c>
      <c r="B136" t="s">
        <v>76</v>
      </c>
      <c r="C136">
        <v>3000</v>
      </c>
      <c r="D136" t="s">
        <v>74</v>
      </c>
      <c r="E136" s="4">
        <f t="shared" si="30"/>
        <v>6443818</v>
      </c>
      <c r="F136" s="4">
        <f t="shared" si="31"/>
        <v>-25000</v>
      </c>
      <c r="G136" s="4">
        <f t="shared" si="32"/>
        <v>5357896.930000001</v>
      </c>
      <c r="H136" s="5">
        <v>3700</v>
      </c>
      <c r="I136" s="6" t="s">
        <v>90</v>
      </c>
      <c r="J136" s="8">
        <f>+J135</f>
        <v>724190</v>
      </c>
      <c r="K136" s="8">
        <f t="shared" si="38"/>
        <v>0</v>
      </c>
      <c r="L136" s="8">
        <f t="shared" si="38"/>
        <v>552067.31</v>
      </c>
      <c r="M136">
        <f t="shared" si="24"/>
        <v>58</v>
      </c>
      <c r="R136" s="9">
        <v>42735</v>
      </c>
      <c r="S136" t="s">
        <v>239</v>
      </c>
      <c r="T136">
        <v>2016</v>
      </c>
      <c r="U136" s="9">
        <v>42735</v>
      </c>
      <c r="V136" s="22" t="s">
        <v>252</v>
      </c>
    </row>
    <row r="137" spans="1:22" ht="12.75">
      <c r="A137">
        <v>2016</v>
      </c>
      <c r="B137" t="s">
        <v>76</v>
      </c>
      <c r="C137">
        <v>3000</v>
      </c>
      <c r="D137" t="s">
        <v>74</v>
      </c>
      <c r="E137" s="4">
        <f t="shared" si="30"/>
        <v>6443818</v>
      </c>
      <c r="F137" s="4">
        <f t="shared" si="31"/>
        <v>-25000</v>
      </c>
      <c r="G137" s="4">
        <f t="shared" si="32"/>
        <v>5357896.930000001</v>
      </c>
      <c r="H137" s="5">
        <v>3700</v>
      </c>
      <c r="I137" s="6" t="s">
        <v>90</v>
      </c>
      <c r="J137" s="8">
        <f>+J136</f>
        <v>724190</v>
      </c>
      <c r="K137" s="8">
        <f t="shared" si="38"/>
        <v>0</v>
      </c>
      <c r="L137" s="8">
        <f t="shared" si="38"/>
        <v>552067.31</v>
      </c>
      <c r="M137">
        <f t="shared" si="24"/>
        <v>59</v>
      </c>
      <c r="R137" s="9">
        <v>42735</v>
      </c>
      <c r="S137" t="s">
        <v>239</v>
      </c>
      <c r="T137">
        <v>2016</v>
      </c>
      <c r="U137" s="9">
        <v>42735</v>
      </c>
      <c r="V137" s="22" t="s">
        <v>252</v>
      </c>
    </row>
    <row r="138" spans="1:22" ht="12.75">
      <c r="A138">
        <v>2016</v>
      </c>
      <c r="B138" t="s">
        <v>76</v>
      </c>
      <c r="C138">
        <v>3000</v>
      </c>
      <c r="D138" t="s">
        <v>74</v>
      </c>
      <c r="E138" s="4">
        <f t="shared" si="30"/>
        <v>6443818</v>
      </c>
      <c r="F138" s="4">
        <f t="shared" si="31"/>
        <v>-25000</v>
      </c>
      <c r="G138" s="4">
        <f t="shared" si="32"/>
        <v>5357896.930000001</v>
      </c>
      <c r="H138" s="5">
        <v>3700</v>
      </c>
      <c r="I138" s="6" t="s">
        <v>90</v>
      </c>
      <c r="J138" s="8">
        <f>+J137</f>
        <v>724190</v>
      </c>
      <c r="K138" s="8">
        <f t="shared" si="38"/>
        <v>0</v>
      </c>
      <c r="L138" s="8">
        <f t="shared" si="38"/>
        <v>552067.31</v>
      </c>
      <c r="M138">
        <f t="shared" si="24"/>
        <v>60</v>
      </c>
      <c r="R138" s="9">
        <v>42735</v>
      </c>
      <c r="S138" t="s">
        <v>239</v>
      </c>
      <c r="T138">
        <v>2016</v>
      </c>
      <c r="U138" s="9">
        <v>42735</v>
      </c>
      <c r="V138" s="22" t="s">
        <v>252</v>
      </c>
    </row>
    <row r="139" spans="1:22" ht="12.75">
      <c r="A139">
        <v>2016</v>
      </c>
      <c r="B139" t="s">
        <v>76</v>
      </c>
      <c r="C139">
        <v>3000</v>
      </c>
      <c r="D139" t="s">
        <v>74</v>
      </c>
      <c r="E139" s="4">
        <f t="shared" si="30"/>
        <v>6443818</v>
      </c>
      <c r="F139" s="4">
        <f t="shared" si="31"/>
        <v>-25000</v>
      </c>
      <c r="G139" s="4">
        <f t="shared" si="32"/>
        <v>5357896.930000001</v>
      </c>
      <c r="H139" s="5">
        <v>3800</v>
      </c>
      <c r="I139" s="6" t="s">
        <v>91</v>
      </c>
      <c r="J139" s="8">
        <f>SUM('Tabla 235301'!D144:D147)</f>
        <v>752600</v>
      </c>
      <c r="K139" s="8">
        <f>SUM('Tabla 235301'!E144:E147)</f>
        <v>320000</v>
      </c>
      <c r="L139" s="8">
        <f>SUM('Tabla 235301'!F144:F147)</f>
        <v>895260.8999999999</v>
      </c>
      <c r="M139">
        <f t="shared" si="24"/>
        <v>61</v>
      </c>
      <c r="N139" t="s">
        <v>94</v>
      </c>
      <c r="R139" s="9">
        <v>42735</v>
      </c>
      <c r="S139" t="s">
        <v>239</v>
      </c>
      <c r="T139">
        <v>2016</v>
      </c>
      <c r="U139" s="9">
        <v>42735</v>
      </c>
      <c r="V139" s="22" t="s">
        <v>252</v>
      </c>
    </row>
    <row r="140" spans="1:22" ht="12.75">
      <c r="A140">
        <v>2016</v>
      </c>
      <c r="B140" t="s">
        <v>76</v>
      </c>
      <c r="C140">
        <v>3000</v>
      </c>
      <c r="D140" t="s">
        <v>74</v>
      </c>
      <c r="E140" s="4">
        <f t="shared" si="30"/>
        <v>6443818</v>
      </c>
      <c r="F140" s="4">
        <f t="shared" si="31"/>
        <v>-25000</v>
      </c>
      <c r="G140" s="4">
        <f t="shared" si="32"/>
        <v>5357896.930000001</v>
      </c>
      <c r="H140" s="5">
        <v>3800</v>
      </c>
      <c r="I140" s="6" t="s">
        <v>91</v>
      </c>
      <c r="J140" s="8">
        <f>+J139</f>
        <v>752600</v>
      </c>
      <c r="K140" s="8">
        <f aca="true" t="shared" si="39" ref="K140:L142">+K139</f>
        <v>320000</v>
      </c>
      <c r="L140" s="8">
        <f t="shared" si="39"/>
        <v>895260.8999999999</v>
      </c>
      <c r="M140">
        <f t="shared" si="24"/>
        <v>62</v>
      </c>
      <c r="N140" t="s">
        <v>94</v>
      </c>
      <c r="R140" s="9">
        <v>42735</v>
      </c>
      <c r="S140" t="s">
        <v>239</v>
      </c>
      <c r="T140">
        <v>2016</v>
      </c>
      <c r="U140" s="9">
        <v>42735</v>
      </c>
      <c r="V140" s="22" t="s">
        <v>252</v>
      </c>
    </row>
    <row r="141" spans="1:22" ht="12.75">
      <c r="A141">
        <v>2016</v>
      </c>
      <c r="B141" t="s">
        <v>76</v>
      </c>
      <c r="C141">
        <v>3000</v>
      </c>
      <c r="D141" t="s">
        <v>74</v>
      </c>
      <c r="E141" s="4">
        <f t="shared" si="30"/>
        <v>6443818</v>
      </c>
      <c r="F141" s="4">
        <f t="shared" si="31"/>
        <v>-25000</v>
      </c>
      <c r="G141" s="4">
        <f t="shared" si="32"/>
        <v>5357896.930000001</v>
      </c>
      <c r="H141" s="5">
        <v>3800</v>
      </c>
      <c r="I141" s="6" t="s">
        <v>91</v>
      </c>
      <c r="J141" s="8">
        <f>+J140</f>
        <v>752600</v>
      </c>
      <c r="K141" s="8">
        <f t="shared" si="39"/>
        <v>320000</v>
      </c>
      <c r="L141" s="8">
        <f t="shared" si="39"/>
        <v>895260.8999999999</v>
      </c>
      <c r="M141">
        <f t="shared" si="24"/>
        <v>63</v>
      </c>
      <c r="N141" t="s">
        <v>94</v>
      </c>
      <c r="R141" s="9">
        <v>42735</v>
      </c>
      <c r="S141" t="s">
        <v>239</v>
      </c>
      <c r="T141">
        <v>2016</v>
      </c>
      <c r="U141" s="9">
        <v>42735</v>
      </c>
      <c r="V141" s="22" t="s">
        <v>252</v>
      </c>
    </row>
    <row r="142" spans="1:22" ht="12.75">
      <c r="A142">
        <v>2016</v>
      </c>
      <c r="B142" t="s">
        <v>76</v>
      </c>
      <c r="C142">
        <v>3000</v>
      </c>
      <c r="D142" t="s">
        <v>74</v>
      </c>
      <c r="E142" s="4">
        <f t="shared" si="30"/>
        <v>6443818</v>
      </c>
      <c r="F142" s="4">
        <f t="shared" si="31"/>
        <v>-25000</v>
      </c>
      <c r="G142" s="4">
        <f t="shared" si="32"/>
        <v>5357896.930000001</v>
      </c>
      <c r="H142" s="5">
        <v>3800</v>
      </c>
      <c r="I142" s="6" t="s">
        <v>91</v>
      </c>
      <c r="J142" s="8">
        <f>+J141</f>
        <v>752600</v>
      </c>
      <c r="K142" s="8">
        <f t="shared" si="39"/>
        <v>320000</v>
      </c>
      <c r="L142" s="8">
        <f t="shared" si="39"/>
        <v>895260.8999999999</v>
      </c>
      <c r="M142">
        <f t="shared" si="24"/>
        <v>64</v>
      </c>
      <c r="N142" t="s">
        <v>94</v>
      </c>
      <c r="R142" s="9">
        <v>42735</v>
      </c>
      <c r="S142" t="s">
        <v>239</v>
      </c>
      <c r="T142">
        <v>2016</v>
      </c>
      <c r="U142" s="9">
        <v>42735</v>
      </c>
      <c r="V142" s="22" t="s">
        <v>252</v>
      </c>
    </row>
    <row r="143" spans="1:22" ht="12.75">
      <c r="A143">
        <v>2016</v>
      </c>
      <c r="B143" t="s">
        <v>76</v>
      </c>
      <c r="C143">
        <v>3000</v>
      </c>
      <c r="D143" t="s">
        <v>74</v>
      </c>
      <c r="E143" s="4">
        <f t="shared" si="30"/>
        <v>6443818</v>
      </c>
      <c r="F143" s="4">
        <f t="shared" si="31"/>
        <v>-25000</v>
      </c>
      <c r="G143" s="4">
        <f t="shared" si="32"/>
        <v>5357896.930000001</v>
      </c>
      <c r="H143" s="5">
        <v>3900</v>
      </c>
      <c r="I143" s="6" t="s">
        <v>92</v>
      </c>
      <c r="J143" s="8">
        <f>SUM('Tabla 235301'!D148:D150)</f>
        <v>813130</v>
      </c>
      <c r="K143" s="8">
        <f>SUM('Tabla 235301'!E148:E150)</f>
        <v>105000</v>
      </c>
      <c r="L143" s="8">
        <f>SUM('Tabla 235301'!F148:F150)</f>
        <v>747515.75</v>
      </c>
      <c r="M143">
        <f t="shared" si="24"/>
        <v>65</v>
      </c>
      <c r="N143" t="s">
        <v>94</v>
      </c>
      <c r="R143" s="9">
        <v>42735</v>
      </c>
      <c r="S143" t="s">
        <v>239</v>
      </c>
      <c r="T143">
        <v>2016</v>
      </c>
      <c r="U143" s="9">
        <v>42735</v>
      </c>
      <c r="V143" s="22" t="s">
        <v>252</v>
      </c>
    </row>
    <row r="144" spans="1:22" ht="12.75">
      <c r="A144">
        <v>2016</v>
      </c>
      <c r="B144" t="s">
        <v>76</v>
      </c>
      <c r="C144">
        <v>3000</v>
      </c>
      <c r="D144" t="s">
        <v>74</v>
      </c>
      <c r="E144" s="4">
        <f t="shared" si="30"/>
        <v>6443818</v>
      </c>
      <c r="F144" s="4">
        <f t="shared" si="31"/>
        <v>-25000</v>
      </c>
      <c r="G144" s="4">
        <f t="shared" si="32"/>
        <v>5357896.930000001</v>
      </c>
      <c r="H144" s="5">
        <v>3900</v>
      </c>
      <c r="I144" s="6" t="s">
        <v>92</v>
      </c>
      <c r="J144" s="8">
        <f aca="true" t="shared" si="40" ref="J144:L145">+J143</f>
        <v>813130</v>
      </c>
      <c r="K144" s="8">
        <f t="shared" si="40"/>
        <v>105000</v>
      </c>
      <c r="L144" s="8">
        <f t="shared" si="40"/>
        <v>747515.75</v>
      </c>
      <c r="M144">
        <f t="shared" si="24"/>
        <v>66</v>
      </c>
      <c r="N144" t="s">
        <v>94</v>
      </c>
      <c r="R144" s="9">
        <v>42735</v>
      </c>
      <c r="S144" t="s">
        <v>239</v>
      </c>
      <c r="T144">
        <v>2016</v>
      </c>
      <c r="U144" s="9">
        <v>42735</v>
      </c>
      <c r="V144" s="22" t="s">
        <v>252</v>
      </c>
    </row>
    <row r="145" spans="1:22" ht="12.75">
      <c r="A145">
        <v>2016</v>
      </c>
      <c r="B145" t="s">
        <v>76</v>
      </c>
      <c r="C145">
        <v>3000</v>
      </c>
      <c r="D145" t="s">
        <v>74</v>
      </c>
      <c r="E145" s="4">
        <f t="shared" si="30"/>
        <v>6443818</v>
      </c>
      <c r="F145" s="4">
        <f t="shared" si="31"/>
        <v>-25000</v>
      </c>
      <c r="G145" s="4">
        <f t="shared" si="32"/>
        <v>5357896.930000001</v>
      </c>
      <c r="H145" s="5">
        <v>3900</v>
      </c>
      <c r="I145" s="6" t="s">
        <v>92</v>
      </c>
      <c r="J145" s="8">
        <f t="shared" si="40"/>
        <v>813130</v>
      </c>
      <c r="K145" s="8">
        <f t="shared" si="40"/>
        <v>105000</v>
      </c>
      <c r="L145" s="8">
        <f t="shared" si="40"/>
        <v>747515.75</v>
      </c>
      <c r="M145">
        <f>+M144+1</f>
        <v>67</v>
      </c>
      <c r="N145" t="s">
        <v>94</v>
      </c>
      <c r="R145" s="9">
        <v>42735</v>
      </c>
      <c r="S145" t="s">
        <v>239</v>
      </c>
      <c r="T145">
        <v>2016</v>
      </c>
      <c r="U145" s="9">
        <v>42735</v>
      </c>
      <c r="V145" s="22" t="s">
        <v>252</v>
      </c>
    </row>
    <row r="146" spans="1:22" ht="12.75">
      <c r="A146">
        <v>2016</v>
      </c>
      <c r="B146" t="s">
        <v>76</v>
      </c>
      <c r="C146">
        <v>5000</v>
      </c>
      <c r="D146" t="s">
        <v>75</v>
      </c>
      <c r="E146" s="4">
        <f>SUM('Tabla 235301'!D151:D154)</f>
        <v>829000</v>
      </c>
      <c r="F146" s="4">
        <f>SUM('Tabla 235301'!E151:E154)</f>
        <v>0</v>
      </c>
      <c r="G146" s="4">
        <f>SUM('Tabla 235301'!F151:F154)</f>
        <v>62583.29</v>
      </c>
      <c r="H146" s="5">
        <v>5100</v>
      </c>
      <c r="I146" s="6" t="s">
        <v>93</v>
      </c>
      <c r="J146" s="8">
        <f>+'Tabla 235301'!D151</f>
        <v>82000</v>
      </c>
      <c r="K146" s="8">
        <f>+'Tabla 235301'!E151</f>
        <v>0</v>
      </c>
      <c r="L146" s="8">
        <f>+'Tabla 235301'!F151</f>
        <v>27140</v>
      </c>
      <c r="M146">
        <f>+M145+1</f>
        <v>68</v>
      </c>
      <c r="R146" s="9">
        <v>42735</v>
      </c>
      <c r="S146" t="s">
        <v>239</v>
      </c>
      <c r="T146">
        <v>2016</v>
      </c>
      <c r="U146" s="9">
        <v>42735</v>
      </c>
      <c r="V146" s="22" t="s">
        <v>252</v>
      </c>
    </row>
    <row r="147" spans="1:22" ht="12.75">
      <c r="A147">
        <v>2016</v>
      </c>
      <c r="B147" t="s">
        <v>76</v>
      </c>
      <c r="C147">
        <v>5000</v>
      </c>
      <c r="D147" t="s">
        <v>75</v>
      </c>
      <c r="E147" s="4">
        <f aca="true" t="shared" si="41" ref="E147:G149">+E146</f>
        <v>829000</v>
      </c>
      <c r="F147" s="4">
        <f t="shared" si="41"/>
        <v>0</v>
      </c>
      <c r="G147" s="4">
        <f t="shared" si="41"/>
        <v>62583.29</v>
      </c>
      <c r="H147" s="5">
        <v>5400</v>
      </c>
      <c r="I147" s="6" t="s">
        <v>236</v>
      </c>
      <c r="J147" s="8">
        <f>+'Tabla 235301'!D152</f>
        <v>711000</v>
      </c>
      <c r="K147" s="8">
        <f>+'Tabla 235301'!E152</f>
        <v>0</v>
      </c>
      <c r="L147" s="8">
        <f>+'Tabla 235301'!F152</f>
        <v>0</v>
      </c>
      <c r="M147">
        <f>+M146+1</f>
        <v>69</v>
      </c>
      <c r="R147" s="9">
        <v>42735</v>
      </c>
      <c r="S147" t="s">
        <v>239</v>
      </c>
      <c r="T147">
        <v>2016</v>
      </c>
      <c r="U147" s="9">
        <v>42735</v>
      </c>
      <c r="V147" s="22" t="s">
        <v>252</v>
      </c>
    </row>
    <row r="148" spans="1:22" ht="12.75">
      <c r="A148">
        <v>2016</v>
      </c>
      <c r="B148" t="s">
        <v>76</v>
      </c>
      <c r="C148">
        <v>5000</v>
      </c>
      <c r="D148" t="s">
        <v>75</v>
      </c>
      <c r="E148" s="4">
        <f t="shared" si="41"/>
        <v>829000</v>
      </c>
      <c r="F148" s="4">
        <f t="shared" si="41"/>
        <v>0</v>
      </c>
      <c r="G148" s="4">
        <f t="shared" si="41"/>
        <v>62583.29</v>
      </c>
      <c r="H148" s="5">
        <v>5600</v>
      </c>
      <c r="I148" s="6" t="s">
        <v>237</v>
      </c>
      <c r="J148" s="8">
        <f>+'Tabla 235301'!D153</f>
        <v>6000</v>
      </c>
      <c r="K148" s="8">
        <f>+'Tabla 235301'!E153</f>
        <v>0</v>
      </c>
      <c r="L148" s="8">
        <f>+'Tabla 235301'!F153</f>
        <v>5443.29</v>
      </c>
      <c r="M148">
        <f>+M147+1</f>
        <v>70</v>
      </c>
      <c r="R148" s="9">
        <v>42735</v>
      </c>
      <c r="S148" t="s">
        <v>239</v>
      </c>
      <c r="T148">
        <v>2016</v>
      </c>
      <c r="U148" s="9">
        <v>42735</v>
      </c>
      <c r="V148" s="22" t="s">
        <v>252</v>
      </c>
    </row>
    <row r="149" spans="1:22" ht="12.75">
      <c r="A149">
        <v>2016</v>
      </c>
      <c r="B149" t="s">
        <v>76</v>
      </c>
      <c r="C149">
        <v>5000</v>
      </c>
      <c r="D149" t="s">
        <v>75</v>
      </c>
      <c r="E149" s="4">
        <f t="shared" si="41"/>
        <v>829000</v>
      </c>
      <c r="F149" s="4">
        <f t="shared" si="41"/>
        <v>0</v>
      </c>
      <c r="G149" s="4">
        <f t="shared" si="41"/>
        <v>62583.29</v>
      </c>
      <c r="H149" s="5">
        <v>5900</v>
      </c>
      <c r="I149" s="6" t="s">
        <v>238</v>
      </c>
      <c r="J149" s="8">
        <f>+'Tabla 235301'!D154</f>
        <v>30000</v>
      </c>
      <c r="K149" s="8">
        <f>+'Tabla 235301'!E154</f>
        <v>0</v>
      </c>
      <c r="L149" s="8">
        <f>+'Tabla 235301'!F154</f>
        <v>30000</v>
      </c>
      <c r="M149">
        <f>+M148+1</f>
        <v>71</v>
      </c>
      <c r="R149" s="9">
        <v>42735</v>
      </c>
      <c r="S149" t="s">
        <v>239</v>
      </c>
      <c r="T149">
        <v>2016</v>
      </c>
      <c r="U149" s="9">
        <v>42735</v>
      </c>
      <c r="V149" s="22" t="s">
        <v>252</v>
      </c>
    </row>
    <row r="150" spans="1:22" ht="12.75">
      <c r="A150">
        <v>2017</v>
      </c>
      <c r="B150" t="s">
        <v>76</v>
      </c>
      <c r="C150">
        <v>1000</v>
      </c>
      <c r="D150" t="s">
        <v>72</v>
      </c>
      <c r="E150" s="4">
        <f>SUM('Tabla 235301'!D4:D12)</f>
        <v>10600546</v>
      </c>
      <c r="F150" s="4">
        <f>SUM('Tabla 235301'!E4:E12)</f>
        <v>0</v>
      </c>
      <c r="G150" s="4">
        <f>SUM('Tabla 235301'!F4:F12)</f>
        <v>2167430.0399999996</v>
      </c>
      <c r="H150" s="5">
        <v>1100</v>
      </c>
      <c r="I150" s="6" t="s">
        <v>95</v>
      </c>
      <c r="J150" s="4">
        <f>SUM('Tabla 235301'!D4:D4)</f>
        <v>7095300</v>
      </c>
      <c r="K150" s="4">
        <f>SUM('Tabla 235301'!E4:E4)</f>
        <v>0</v>
      </c>
      <c r="L150" s="4">
        <f>SUM('Tabla 235301'!F4:F4)</f>
        <v>1637731.5</v>
      </c>
      <c r="M150">
        <v>1</v>
      </c>
      <c r="R150" s="9">
        <v>43008</v>
      </c>
      <c r="S150" t="s">
        <v>239</v>
      </c>
      <c r="T150">
        <v>2017</v>
      </c>
      <c r="U150" s="9">
        <v>43008</v>
      </c>
      <c r="V150" s="22" t="s">
        <v>252</v>
      </c>
    </row>
    <row r="151" spans="1:22" ht="12.75">
      <c r="A151">
        <v>2017</v>
      </c>
      <c r="B151" t="s">
        <v>76</v>
      </c>
      <c r="C151">
        <v>1000</v>
      </c>
      <c r="D151" t="s">
        <v>72</v>
      </c>
      <c r="E151" s="4">
        <f>+E150</f>
        <v>10600546</v>
      </c>
      <c r="F151" s="8">
        <f>+F150</f>
        <v>0</v>
      </c>
      <c r="G151" s="4">
        <f>+G150</f>
        <v>2167430.0399999996</v>
      </c>
      <c r="H151" s="5">
        <v>1200</v>
      </c>
      <c r="I151" s="6" t="s">
        <v>96</v>
      </c>
      <c r="J151" s="4">
        <f>+'Tabla 235301'!D5</f>
        <v>1106200</v>
      </c>
      <c r="K151" s="4">
        <f>+'Tabla 235301'!E5</f>
        <v>0</v>
      </c>
      <c r="L151" s="4">
        <f>+'Tabla 235301'!F5</f>
        <v>239999.4</v>
      </c>
      <c r="M151">
        <f>+M150+1</f>
        <v>2</v>
      </c>
      <c r="R151" s="9">
        <v>43008</v>
      </c>
      <c r="S151" t="s">
        <v>239</v>
      </c>
      <c r="T151">
        <v>2017</v>
      </c>
      <c r="U151" s="9">
        <v>43008</v>
      </c>
      <c r="V151" s="22" t="s">
        <v>252</v>
      </c>
    </row>
    <row r="152" spans="1:22" ht="12.75">
      <c r="A152">
        <v>2017</v>
      </c>
      <c r="B152" t="s">
        <v>76</v>
      </c>
      <c r="C152">
        <v>1000</v>
      </c>
      <c r="D152" t="s">
        <v>72</v>
      </c>
      <c r="E152" s="4">
        <f aca="true" t="shared" si="42" ref="E152:G167">+E151</f>
        <v>10600546</v>
      </c>
      <c r="F152" s="8">
        <f t="shared" si="42"/>
        <v>0</v>
      </c>
      <c r="G152" s="4">
        <f t="shared" si="42"/>
        <v>2167430.0399999996</v>
      </c>
      <c r="H152" s="5">
        <v>1300</v>
      </c>
      <c r="I152" s="6" t="s">
        <v>97</v>
      </c>
      <c r="J152" s="4">
        <f>+'Tabla 235301'!D6+'Tabla 235301'!D7</f>
        <v>942076</v>
      </c>
      <c r="K152" s="4">
        <f>+'Tabla 235301'!E6+'Tabla 235301'!E7</f>
        <v>0</v>
      </c>
      <c r="L152" s="4">
        <f>+'Tabla 235301'!F6+'Tabla 235301'!F7</f>
        <v>925.71</v>
      </c>
      <c r="M152">
        <f aca="true" t="shared" si="43" ref="M152:M215">+M151+1</f>
        <v>3</v>
      </c>
      <c r="R152" s="9">
        <v>43008</v>
      </c>
      <c r="S152" t="s">
        <v>239</v>
      </c>
      <c r="T152">
        <v>2017</v>
      </c>
      <c r="U152" s="9">
        <v>43008</v>
      </c>
      <c r="V152" s="22" t="s">
        <v>252</v>
      </c>
    </row>
    <row r="153" spans="1:22" ht="12.75">
      <c r="A153">
        <v>2017</v>
      </c>
      <c r="B153" t="s">
        <v>76</v>
      </c>
      <c r="C153">
        <v>1000</v>
      </c>
      <c r="D153" t="s">
        <v>72</v>
      </c>
      <c r="E153" s="4">
        <f t="shared" si="42"/>
        <v>10600546</v>
      </c>
      <c r="F153" s="8">
        <f t="shared" si="42"/>
        <v>0</v>
      </c>
      <c r="G153" s="4">
        <f t="shared" si="42"/>
        <v>2167430.0399999996</v>
      </c>
      <c r="H153" s="5">
        <v>1300</v>
      </c>
      <c r="I153" s="6" t="s">
        <v>97</v>
      </c>
      <c r="J153" s="4">
        <f>+J152</f>
        <v>942076</v>
      </c>
      <c r="K153" s="4">
        <f>+K152</f>
        <v>0</v>
      </c>
      <c r="L153" s="4">
        <f>+L152</f>
        <v>925.71</v>
      </c>
      <c r="M153">
        <f t="shared" si="43"/>
        <v>4</v>
      </c>
      <c r="R153" s="9">
        <v>43008</v>
      </c>
      <c r="S153" t="s">
        <v>239</v>
      </c>
      <c r="T153">
        <v>2017</v>
      </c>
      <c r="U153" s="9">
        <v>43008</v>
      </c>
      <c r="V153" s="22" t="s">
        <v>252</v>
      </c>
    </row>
    <row r="154" spans="1:22" ht="12.75">
      <c r="A154">
        <v>2017</v>
      </c>
      <c r="B154" t="s">
        <v>76</v>
      </c>
      <c r="C154">
        <v>1000</v>
      </c>
      <c r="D154" t="s">
        <v>72</v>
      </c>
      <c r="E154" s="4">
        <f t="shared" si="42"/>
        <v>10600546</v>
      </c>
      <c r="F154" s="8">
        <f t="shared" si="42"/>
        <v>0</v>
      </c>
      <c r="G154" s="4">
        <f t="shared" si="42"/>
        <v>2167430.0399999996</v>
      </c>
      <c r="H154" s="5">
        <v>1400</v>
      </c>
      <c r="I154" s="6" t="s">
        <v>98</v>
      </c>
      <c r="J154" s="4">
        <f>SUM('Tabla 235301'!D8:D11)</f>
        <v>1268970</v>
      </c>
      <c r="K154" s="4">
        <f>SUM('Tabla 235301'!E8:E11)</f>
        <v>0</v>
      </c>
      <c r="L154" s="4">
        <f>SUM('Tabla 235301'!F8:F11)</f>
        <v>236725.05</v>
      </c>
      <c r="M154">
        <f t="shared" si="43"/>
        <v>5</v>
      </c>
      <c r="R154" s="9">
        <v>43008</v>
      </c>
      <c r="S154" t="s">
        <v>239</v>
      </c>
      <c r="T154">
        <v>2017</v>
      </c>
      <c r="U154" s="9">
        <v>43008</v>
      </c>
      <c r="V154" s="22" t="s">
        <v>252</v>
      </c>
    </row>
    <row r="155" spans="1:22" ht="12.75">
      <c r="A155">
        <v>2017</v>
      </c>
      <c r="B155" t="s">
        <v>76</v>
      </c>
      <c r="C155">
        <v>1000</v>
      </c>
      <c r="D155" t="s">
        <v>72</v>
      </c>
      <c r="E155" s="4">
        <f t="shared" si="42"/>
        <v>10600546</v>
      </c>
      <c r="F155" s="8">
        <f t="shared" si="42"/>
        <v>0</v>
      </c>
      <c r="G155" s="4">
        <f t="shared" si="42"/>
        <v>2167430.0399999996</v>
      </c>
      <c r="H155" s="5">
        <v>1400</v>
      </c>
      <c r="I155" s="6" t="s">
        <v>98</v>
      </c>
      <c r="J155" s="10">
        <f aca="true" t="shared" si="44" ref="J155:L157">+J154</f>
        <v>1268970</v>
      </c>
      <c r="K155" s="10">
        <f t="shared" si="44"/>
        <v>0</v>
      </c>
      <c r="L155" s="10">
        <f t="shared" si="44"/>
        <v>236725.05</v>
      </c>
      <c r="M155">
        <f t="shared" si="43"/>
        <v>6</v>
      </c>
      <c r="R155" s="9">
        <v>43008</v>
      </c>
      <c r="S155" t="s">
        <v>239</v>
      </c>
      <c r="T155">
        <v>2017</v>
      </c>
      <c r="U155" s="9">
        <v>43008</v>
      </c>
      <c r="V155" s="22" t="s">
        <v>252</v>
      </c>
    </row>
    <row r="156" spans="1:22" ht="12.75">
      <c r="A156">
        <v>2017</v>
      </c>
      <c r="B156" t="s">
        <v>76</v>
      </c>
      <c r="C156">
        <v>1000</v>
      </c>
      <c r="D156" t="s">
        <v>72</v>
      </c>
      <c r="E156" s="4">
        <f t="shared" si="42"/>
        <v>10600546</v>
      </c>
      <c r="F156" s="8">
        <f t="shared" si="42"/>
        <v>0</v>
      </c>
      <c r="G156" s="4">
        <f t="shared" si="42"/>
        <v>2167430.0399999996</v>
      </c>
      <c r="H156" s="5">
        <v>1400</v>
      </c>
      <c r="I156" s="6" t="s">
        <v>98</v>
      </c>
      <c r="J156" s="4">
        <f t="shared" si="44"/>
        <v>1268970</v>
      </c>
      <c r="K156" s="4">
        <f t="shared" si="44"/>
        <v>0</v>
      </c>
      <c r="L156" s="4">
        <f t="shared" si="44"/>
        <v>236725.05</v>
      </c>
      <c r="M156">
        <f t="shared" si="43"/>
        <v>7</v>
      </c>
      <c r="R156" s="9">
        <v>43008</v>
      </c>
      <c r="S156" t="s">
        <v>239</v>
      </c>
      <c r="T156">
        <v>2017</v>
      </c>
      <c r="U156" s="9">
        <v>43008</v>
      </c>
      <c r="V156" s="22" t="s">
        <v>252</v>
      </c>
    </row>
    <row r="157" spans="1:22" ht="12.75">
      <c r="A157">
        <v>2017</v>
      </c>
      <c r="B157" t="s">
        <v>76</v>
      </c>
      <c r="C157">
        <v>1000</v>
      </c>
      <c r="D157" t="s">
        <v>72</v>
      </c>
      <c r="E157" s="4">
        <f t="shared" si="42"/>
        <v>10600546</v>
      </c>
      <c r="F157" s="8">
        <f t="shared" si="42"/>
        <v>0</v>
      </c>
      <c r="G157" s="4">
        <f t="shared" si="42"/>
        <v>2167430.0399999996</v>
      </c>
      <c r="H157" s="5">
        <v>1400</v>
      </c>
      <c r="I157" s="6" t="s">
        <v>98</v>
      </c>
      <c r="J157" s="4">
        <f t="shared" si="44"/>
        <v>1268970</v>
      </c>
      <c r="K157" s="4">
        <f t="shared" si="44"/>
        <v>0</v>
      </c>
      <c r="L157" s="4">
        <f t="shared" si="44"/>
        <v>236725.05</v>
      </c>
      <c r="M157">
        <f t="shared" si="43"/>
        <v>8</v>
      </c>
      <c r="R157" s="9">
        <v>43008</v>
      </c>
      <c r="S157" t="s">
        <v>239</v>
      </c>
      <c r="T157">
        <v>2017</v>
      </c>
      <c r="U157" s="9">
        <v>43008</v>
      </c>
      <c r="V157" s="22" t="s">
        <v>252</v>
      </c>
    </row>
    <row r="158" spans="1:22" ht="12.75">
      <c r="A158">
        <v>2017</v>
      </c>
      <c r="B158" t="s">
        <v>76</v>
      </c>
      <c r="C158">
        <v>1000</v>
      </c>
      <c r="D158" t="s">
        <v>72</v>
      </c>
      <c r="E158" s="4">
        <f t="shared" si="42"/>
        <v>10600546</v>
      </c>
      <c r="F158" s="8">
        <f t="shared" si="42"/>
        <v>0</v>
      </c>
      <c r="G158" s="4">
        <f t="shared" si="42"/>
        <v>2167430.0399999996</v>
      </c>
      <c r="H158" s="5">
        <v>1500</v>
      </c>
      <c r="I158" s="6" t="s">
        <v>99</v>
      </c>
      <c r="J158" s="4">
        <f>+'Tabla 235301'!D12</f>
        <v>188000</v>
      </c>
      <c r="K158" s="4">
        <f>+'Tabla 235301'!E12</f>
        <v>0</v>
      </c>
      <c r="L158" s="4">
        <f>+'Tabla 235301'!F12</f>
        <v>52048.38</v>
      </c>
      <c r="M158">
        <f t="shared" si="43"/>
        <v>9</v>
      </c>
      <c r="R158" s="9">
        <v>43008</v>
      </c>
      <c r="S158" t="s">
        <v>239</v>
      </c>
      <c r="T158">
        <v>2017</v>
      </c>
      <c r="U158" s="9">
        <v>43008</v>
      </c>
      <c r="V158" s="22" t="s">
        <v>252</v>
      </c>
    </row>
    <row r="159" spans="1:22" ht="12.75">
      <c r="A159">
        <v>2017</v>
      </c>
      <c r="B159" t="s">
        <v>76</v>
      </c>
      <c r="C159">
        <v>2000</v>
      </c>
      <c r="D159" t="s">
        <v>73</v>
      </c>
      <c r="E159" s="4">
        <f>SUM('Tabla 235301'!D13:D36)</f>
        <v>3315917</v>
      </c>
      <c r="F159" s="4">
        <f>SUM('Tabla 235301'!E13:E36)</f>
        <v>0</v>
      </c>
      <c r="G159" s="4">
        <f>SUM('Tabla 235301'!F13:F36)</f>
        <v>809643.57</v>
      </c>
      <c r="H159" s="5">
        <v>2100</v>
      </c>
      <c r="I159" s="6" t="s">
        <v>77</v>
      </c>
      <c r="J159" s="4">
        <f>SUM('Tabla 235301'!D13:D19)</f>
        <v>554221</v>
      </c>
      <c r="K159" s="4">
        <f>SUM('Tabla 235301'!E13:E19)</f>
        <v>0</v>
      </c>
      <c r="L159" s="4">
        <f>SUM('Tabla 235301'!F13:F19)</f>
        <v>197245.7</v>
      </c>
      <c r="M159">
        <f t="shared" si="43"/>
        <v>10</v>
      </c>
      <c r="R159" s="9">
        <v>43008</v>
      </c>
      <c r="S159" t="s">
        <v>239</v>
      </c>
      <c r="T159">
        <v>2017</v>
      </c>
      <c r="U159" s="9">
        <v>43008</v>
      </c>
      <c r="V159" s="22" t="s">
        <v>252</v>
      </c>
    </row>
    <row r="160" spans="1:22" ht="12.75">
      <c r="A160">
        <v>2017</v>
      </c>
      <c r="B160" t="s">
        <v>76</v>
      </c>
      <c r="C160">
        <v>2000</v>
      </c>
      <c r="D160" t="s">
        <v>73</v>
      </c>
      <c r="E160" s="4">
        <f t="shared" si="42"/>
        <v>3315917</v>
      </c>
      <c r="F160" s="8">
        <f t="shared" si="42"/>
        <v>0</v>
      </c>
      <c r="G160" s="4">
        <f t="shared" si="42"/>
        <v>809643.57</v>
      </c>
      <c r="H160" s="5">
        <v>2100</v>
      </c>
      <c r="I160" s="6" t="s">
        <v>77</v>
      </c>
      <c r="J160" s="8">
        <f aca="true" t="shared" si="45" ref="J160:L164">+J159</f>
        <v>554221</v>
      </c>
      <c r="K160" s="8">
        <f t="shared" si="45"/>
        <v>0</v>
      </c>
      <c r="L160" s="8">
        <f t="shared" si="45"/>
        <v>197245.7</v>
      </c>
      <c r="M160">
        <f t="shared" si="43"/>
        <v>11</v>
      </c>
      <c r="R160" s="9">
        <v>43008</v>
      </c>
      <c r="S160" t="s">
        <v>239</v>
      </c>
      <c r="T160">
        <v>2017</v>
      </c>
      <c r="U160" s="9">
        <v>43008</v>
      </c>
      <c r="V160" s="22" t="s">
        <v>252</v>
      </c>
    </row>
    <row r="161" spans="1:22" ht="12.75">
      <c r="A161">
        <v>2017</v>
      </c>
      <c r="B161" t="s">
        <v>76</v>
      </c>
      <c r="C161">
        <v>2000</v>
      </c>
      <c r="D161" t="s">
        <v>73</v>
      </c>
      <c r="E161" s="4">
        <f t="shared" si="42"/>
        <v>3315917</v>
      </c>
      <c r="F161" s="8">
        <f t="shared" si="42"/>
        <v>0</v>
      </c>
      <c r="G161" s="4">
        <f t="shared" si="42"/>
        <v>809643.57</v>
      </c>
      <c r="H161" s="5">
        <v>2100</v>
      </c>
      <c r="I161" s="6" t="s">
        <v>77</v>
      </c>
      <c r="J161" s="8">
        <f t="shared" si="45"/>
        <v>554221</v>
      </c>
      <c r="K161" s="8">
        <f t="shared" si="45"/>
        <v>0</v>
      </c>
      <c r="L161" s="8">
        <f t="shared" si="45"/>
        <v>197245.7</v>
      </c>
      <c r="M161">
        <f t="shared" si="43"/>
        <v>12</v>
      </c>
      <c r="R161" s="9">
        <v>43008</v>
      </c>
      <c r="S161" t="s">
        <v>239</v>
      </c>
      <c r="T161">
        <v>2017</v>
      </c>
      <c r="U161" s="9">
        <v>43008</v>
      </c>
      <c r="V161" s="22" t="s">
        <v>252</v>
      </c>
    </row>
    <row r="162" spans="1:22" ht="12.75">
      <c r="A162">
        <v>2017</v>
      </c>
      <c r="B162" t="s">
        <v>76</v>
      </c>
      <c r="C162">
        <v>2000</v>
      </c>
      <c r="D162" t="s">
        <v>73</v>
      </c>
      <c r="E162" s="4">
        <f t="shared" si="42"/>
        <v>3315917</v>
      </c>
      <c r="F162" s="8">
        <f t="shared" si="42"/>
        <v>0</v>
      </c>
      <c r="G162" s="4">
        <f t="shared" si="42"/>
        <v>809643.57</v>
      </c>
      <c r="H162" s="5">
        <v>2100</v>
      </c>
      <c r="I162" s="6" t="s">
        <v>77</v>
      </c>
      <c r="J162" s="8">
        <f t="shared" si="45"/>
        <v>554221</v>
      </c>
      <c r="K162" s="8">
        <f t="shared" si="45"/>
        <v>0</v>
      </c>
      <c r="L162" s="8">
        <f t="shared" si="45"/>
        <v>197245.7</v>
      </c>
      <c r="M162">
        <f t="shared" si="43"/>
        <v>13</v>
      </c>
      <c r="R162" s="9">
        <v>43008</v>
      </c>
      <c r="S162" t="s">
        <v>239</v>
      </c>
      <c r="T162">
        <v>2017</v>
      </c>
      <c r="U162" s="9">
        <v>43008</v>
      </c>
      <c r="V162" s="22" t="s">
        <v>252</v>
      </c>
    </row>
    <row r="163" spans="1:22" ht="12.75">
      <c r="A163">
        <v>2017</v>
      </c>
      <c r="B163" t="s">
        <v>76</v>
      </c>
      <c r="C163">
        <v>2000</v>
      </c>
      <c r="D163" t="s">
        <v>73</v>
      </c>
      <c r="E163" s="4">
        <f t="shared" si="42"/>
        <v>3315917</v>
      </c>
      <c r="F163" s="8">
        <f t="shared" si="42"/>
        <v>0</v>
      </c>
      <c r="G163" s="4">
        <f t="shared" si="42"/>
        <v>809643.57</v>
      </c>
      <c r="H163" s="5">
        <v>2100</v>
      </c>
      <c r="I163" s="6" t="s">
        <v>77</v>
      </c>
      <c r="J163" s="8">
        <f t="shared" si="45"/>
        <v>554221</v>
      </c>
      <c r="K163" s="8">
        <f t="shared" si="45"/>
        <v>0</v>
      </c>
      <c r="L163" s="8">
        <f t="shared" si="45"/>
        <v>197245.7</v>
      </c>
      <c r="M163">
        <f t="shared" si="43"/>
        <v>14</v>
      </c>
      <c r="R163" s="9">
        <v>43008</v>
      </c>
      <c r="S163" t="s">
        <v>239</v>
      </c>
      <c r="T163">
        <v>2017</v>
      </c>
      <c r="U163" s="9">
        <v>43008</v>
      </c>
      <c r="V163" s="22" t="s">
        <v>252</v>
      </c>
    </row>
    <row r="164" spans="1:22" ht="12.75">
      <c r="A164">
        <v>2017</v>
      </c>
      <c r="B164" t="s">
        <v>76</v>
      </c>
      <c r="C164">
        <v>2000</v>
      </c>
      <c r="D164" t="s">
        <v>73</v>
      </c>
      <c r="E164" s="4">
        <f t="shared" si="42"/>
        <v>3315917</v>
      </c>
      <c r="F164" s="8">
        <f t="shared" si="42"/>
        <v>0</v>
      </c>
      <c r="G164" s="4">
        <f t="shared" si="42"/>
        <v>809643.57</v>
      </c>
      <c r="H164" s="5">
        <v>2100</v>
      </c>
      <c r="I164" s="6" t="s">
        <v>77</v>
      </c>
      <c r="J164" s="8">
        <f t="shared" si="45"/>
        <v>554221</v>
      </c>
      <c r="K164" s="8">
        <f t="shared" si="45"/>
        <v>0</v>
      </c>
      <c r="L164" s="8">
        <f t="shared" si="45"/>
        <v>197245.7</v>
      </c>
      <c r="M164">
        <f t="shared" si="43"/>
        <v>15</v>
      </c>
      <c r="R164" s="9">
        <v>43008</v>
      </c>
      <c r="S164" t="s">
        <v>239</v>
      </c>
      <c r="T164">
        <v>2017</v>
      </c>
      <c r="U164" s="9">
        <v>43008</v>
      </c>
      <c r="V164" s="22" t="s">
        <v>252</v>
      </c>
    </row>
    <row r="165" spans="1:22" ht="12.75">
      <c r="A165">
        <v>2017</v>
      </c>
      <c r="B165" t="s">
        <v>76</v>
      </c>
      <c r="C165">
        <v>2000</v>
      </c>
      <c r="D165" t="s">
        <v>73</v>
      </c>
      <c r="E165" s="4">
        <f t="shared" si="42"/>
        <v>3315917</v>
      </c>
      <c r="F165" s="8">
        <f t="shared" si="42"/>
        <v>0</v>
      </c>
      <c r="G165" s="4">
        <f t="shared" si="42"/>
        <v>809643.57</v>
      </c>
      <c r="H165" s="5">
        <v>2100</v>
      </c>
      <c r="I165" s="6" t="s">
        <v>77</v>
      </c>
      <c r="J165" s="8">
        <f>+J163</f>
        <v>554221</v>
      </c>
      <c r="K165" s="8">
        <f>+K163</f>
        <v>0</v>
      </c>
      <c r="L165" s="8">
        <f>+L163</f>
        <v>197245.7</v>
      </c>
      <c r="M165">
        <f t="shared" si="43"/>
        <v>16</v>
      </c>
      <c r="R165" s="9">
        <v>43008</v>
      </c>
      <c r="S165" t="s">
        <v>239</v>
      </c>
      <c r="T165">
        <v>2017</v>
      </c>
      <c r="U165" s="9">
        <v>43008</v>
      </c>
      <c r="V165" s="22" t="s">
        <v>252</v>
      </c>
    </row>
    <row r="166" spans="1:22" ht="12.75">
      <c r="A166">
        <v>2017</v>
      </c>
      <c r="B166" t="s">
        <v>76</v>
      </c>
      <c r="C166">
        <v>2000</v>
      </c>
      <c r="D166" t="s">
        <v>73</v>
      </c>
      <c r="E166" s="4">
        <f t="shared" si="42"/>
        <v>3315917</v>
      </c>
      <c r="F166" s="8">
        <f t="shared" si="42"/>
        <v>0</v>
      </c>
      <c r="G166" s="4">
        <f t="shared" si="42"/>
        <v>809643.57</v>
      </c>
      <c r="H166" s="5">
        <v>2200</v>
      </c>
      <c r="I166" s="6" t="s">
        <v>78</v>
      </c>
      <c r="J166" s="8">
        <f>+'Tabla 235301'!D20+'Tabla 235301'!D21</f>
        <v>176100</v>
      </c>
      <c r="K166" s="8">
        <f>+'Tabla 235301'!E20+'Tabla 235301'!E21</f>
        <v>0</v>
      </c>
      <c r="L166" s="8">
        <f>+'Tabla 235301'!F20+'Tabla 235301'!F21</f>
        <v>10686.54</v>
      </c>
      <c r="M166">
        <f t="shared" si="43"/>
        <v>17</v>
      </c>
      <c r="R166" s="9">
        <v>43008</v>
      </c>
      <c r="S166" t="s">
        <v>239</v>
      </c>
      <c r="T166">
        <v>2017</v>
      </c>
      <c r="U166" s="9">
        <v>43008</v>
      </c>
      <c r="V166" s="22" t="s">
        <v>252</v>
      </c>
    </row>
    <row r="167" spans="1:22" ht="12.75">
      <c r="A167">
        <v>2017</v>
      </c>
      <c r="B167" t="s">
        <v>76</v>
      </c>
      <c r="C167">
        <v>2000</v>
      </c>
      <c r="D167" t="s">
        <v>73</v>
      </c>
      <c r="E167" s="4">
        <f t="shared" si="42"/>
        <v>3315917</v>
      </c>
      <c r="F167" s="8">
        <f t="shared" si="42"/>
        <v>0</v>
      </c>
      <c r="G167" s="4">
        <f t="shared" si="42"/>
        <v>809643.57</v>
      </c>
      <c r="H167" s="5">
        <v>2200</v>
      </c>
      <c r="I167" s="6" t="s">
        <v>78</v>
      </c>
      <c r="J167" s="8">
        <f>+J166</f>
        <v>176100</v>
      </c>
      <c r="K167" s="8">
        <f>+K166</f>
        <v>0</v>
      </c>
      <c r="L167" s="8">
        <f>+L166</f>
        <v>10686.54</v>
      </c>
      <c r="M167">
        <f t="shared" si="43"/>
        <v>18</v>
      </c>
      <c r="R167" s="9">
        <v>43008</v>
      </c>
      <c r="S167" t="s">
        <v>239</v>
      </c>
      <c r="T167">
        <v>2017</v>
      </c>
      <c r="U167" s="9">
        <v>43008</v>
      </c>
      <c r="V167" s="22" t="s">
        <v>252</v>
      </c>
    </row>
    <row r="168" spans="1:22" ht="12.75">
      <c r="A168">
        <v>2017</v>
      </c>
      <c r="B168" t="s">
        <v>76</v>
      </c>
      <c r="C168">
        <v>2000</v>
      </c>
      <c r="D168" t="s">
        <v>73</v>
      </c>
      <c r="E168" s="4">
        <f aca="true" t="shared" si="46" ref="E168:G169">+E167</f>
        <v>3315917</v>
      </c>
      <c r="F168" s="8">
        <f t="shared" si="46"/>
        <v>0</v>
      </c>
      <c r="G168" s="4">
        <f t="shared" si="46"/>
        <v>809643.57</v>
      </c>
      <c r="H168" s="5">
        <v>2400</v>
      </c>
      <c r="I168" s="6" t="s">
        <v>245</v>
      </c>
      <c r="J168" s="8">
        <f>+'Tabla 235301'!D22+'Tabla 235301'!D23</f>
        <v>3700</v>
      </c>
      <c r="K168" s="8">
        <f>+K167</f>
        <v>0</v>
      </c>
      <c r="L168" s="8">
        <f>+'Tabla 235301'!F22+'Tabla 235301'!F23</f>
        <v>2653</v>
      </c>
      <c r="M168">
        <f t="shared" si="43"/>
        <v>19</v>
      </c>
      <c r="R168" s="9">
        <v>43008</v>
      </c>
      <c r="S168" t="s">
        <v>239</v>
      </c>
      <c r="T168">
        <v>2017</v>
      </c>
      <c r="U168" s="9">
        <v>43008</v>
      </c>
      <c r="V168" s="22" t="s">
        <v>252</v>
      </c>
    </row>
    <row r="169" spans="1:22" ht="12.75">
      <c r="A169">
        <v>2017</v>
      </c>
      <c r="B169" t="s">
        <v>76</v>
      </c>
      <c r="C169">
        <v>2000</v>
      </c>
      <c r="D169" t="s">
        <v>73</v>
      </c>
      <c r="E169" s="4">
        <f t="shared" si="46"/>
        <v>3315917</v>
      </c>
      <c r="F169" s="8">
        <f t="shared" si="46"/>
        <v>0</v>
      </c>
      <c r="G169" s="4">
        <f t="shared" si="46"/>
        <v>809643.57</v>
      </c>
      <c r="H169" s="5">
        <v>2400</v>
      </c>
      <c r="I169" s="6" t="s">
        <v>245</v>
      </c>
      <c r="J169" s="8">
        <f>+J168</f>
        <v>3700</v>
      </c>
      <c r="K169" s="8">
        <f>+K168</f>
        <v>0</v>
      </c>
      <c r="L169" s="8">
        <f>+L168</f>
        <v>2653</v>
      </c>
      <c r="M169">
        <f t="shared" si="43"/>
        <v>20</v>
      </c>
      <c r="R169" s="9">
        <v>43008</v>
      </c>
      <c r="S169" t="s">
        <v>239</v>
      </c>
      <c r="T169">
        <v>2017</v>
      </c>
      <c r="U169" s="9">
        <v>43008</v>
      </c>
      <c r="V169" s="22" t="s">
        <v>252</v>
      </c>
    </row>
    <row r="170" spans="1:22" ht="12.75">
      <c r="A170">
        <v>2017</v>
      </c>
      <c r="B170" t="s">
        <v>76</v>
      </c>
      <c r="C170">
        <v>2000</v>
      </c>
      <c r="D170" t="s">
        <v>73</v>
      </c>
      <c r="E170" s="4">
        <f>+E167</f>
        <v>3315917</v>
      </c>
      <c r="F170" s="8">
        <f>+F167</f>
        <v>0</v>
      </c>
      <c r="G170" s="4">
        <f>+G167</f>
        <v>809643.57</v>
      </c>
      <c r="H170" s="5">
        <v>2600</v>
      </c>
      <c r="I170" s="6" t="s">
        <v>79</v>
      </c>
      <c r="J170" s="8">
        <f>+'Tabla 235301'!D24</f>
        <v>2032379</v>
      </c>
      <c r="K170" s="8">
        <f>+'Tabla 235301'!E24</f>
        <v>0</v>
      </c>
      <c r="L170" s="8">
        <f>+'Tabla 235301'!F24</f>
        <v>521903.48</v>
      </c>
      <c r="M170">
        <f t="shared" si="43"/>
        <v>21</v>
      </c>
      <c r="R170" s="9">
        <v>43008</v>
      </c>
      <c r="S170" t="s">
        <v>239</v>
      </c>
      <c r="T170">
        <v>2017</v>
      </c>
      <c r="U170" s="9">
        <v>43008</v>
      </c>
      <c r="V170" s="22" t="s">
        <v>252</v>
      </c>
    </row>
    <row r="171" spans="1:22" ht="12.75">
      <c r="A171">
        <v>2017</v>
      </c>
      <c r="B171" t="s">
        <v>76</v>
      </c>
      <c r="C171">
        <v>2000</v>
      </c>
      <c r="D171" t="s">
        <v>73</v>
      </c>
      <c r="E171" s="4">
        <f aca="true" t="shared" si="47" ref="E171:G182">+E170</f>
        <v>3315917</v>
      </c>
      <c r="F171" s="8">
        <f t="shared" si="47"/>
        <v>0</v>
      </c>
      <c r="G171" s="4">
        <f t="shared" si="47"/>
        <v>809643.57</v>
      </c>
      <c r="H171" s="5">
        <v>2700</v>
      </c>
      <c r="I171" s="6" t="s">
        <v>80</v>
      </c>
      <c r="J171" s="8">
        <f>SUM('Tabla 235301'!D25:D29)</f>
        <v>117200</v>
      </c>
      <c r="K171" s="8">
        <f>SUM('Tabla 235301'!E25:E29)</f>
        <v>0</v>
      </c>
      <c r="L171" s="8">
        <f>SUM('Tabla 235301'!F25:F29)</f>
        <v>23714.87</v>
      </c>
      <c r="M171">
        <f t="shared" si="43"/>
        <v>22</v>
      </c>
      <c r="R171" s="9">
        <v>43008</v>
      </c>
      <c r="S171" t="s">
        <v>239</v>
      </c>
      <c r="T171">
        <v>2017</v>
      </c>
      <c r="U171" s="9">
        <v>43008</v>
      </c>
      <c r="V171" s="22" t="s">
        <v>252</v>
      </c>
    </row>
    <row r="172" spans="1:22" ht="12.75">
      <c r="A172">
        <v>2017</v>
      </c>
      <c r="B172" t="s">
        <v>76</v>
      </c>
      <c r="C172">
        <v>2000</v>
      </c>
      <c r="D172" t="s">
        <v>73</v>
      </c>
      <c r="E172" s="4">
        <f t="shared" si="47"/>
        <v>3315917</v>
      </c>
      <c r="F172" s="8">
        <f t="shared" si="47"/>
        <v>0</v>
      </c>
      <c r="G172" s="4">
        <f t="shared" si="47"/>
        <v>809643.57</v>
      </c>
      <c r="H172" s="5">
        <v>2700</v>
      </c>
      <c r="I172" s="6" t="s">
        <v>80</v>
      </c>
      <c r="J172" s="8">
        <f aca="true" t="shared" si="48" ref="J172:L175">+J171</f>
        <v>117200</v>
      </c>
      <c r="K172" s="8">
        <f t="shared" si="48"/>
        <v>0</v>
      </c>
      <c r="L172" s="8">
        <f t="shared" si="48"/>
        <v>23714.87</v>
      </c>
      <c r="M172">
        <f t="shared" si="43"/>
        <v>23</v>
      </c>
      <c r="R172" s="9">
        <v>43008</v>
      </c>
      <c r="S172" t="s">
        <v>239</v>
      </c>
      <c r="T172">
        <v>2017</v>
      </c>
      <c r="U172" s="9">
        <v>43008</v>
      </c>
      <c r="V172" s="22" t="s">
        <v>252</v>
      </c>
    </row>
    <row r="173" spans="1:22" ht="12.75">
      <c r="A173">
        <v>2017</v>
      </c>
      <c r="B173" t="s">
        <v>76</v>
      </c>
      <c r="C173">
        <v>2000</v>
      </c>
      <c r="D173" t="s">
        <v>73</v>
      </c>
      <c r="E173" s="4">
        <f t="shared" si="47"/>
        <v>3315917</v>
      </c>
      <c r="F173" s="8">
        <f t="shared" si="47"/>
        <v>0</v>
      </c>
      <c r="G173" s="4">
        <f t="shared" si="47"/>
        <v>809643.57</v>
      </c>
      <c r="H173" s="5">
        <v>2700</v>
      </c>
      <c r="I173" s="6" t="s">
        <v>80</v>
      </c>
      <c r="J173" s="8">
        <f t="shared" si="48"/>
        <v>117200</v>
      </c>
      <c r="K173" s="8">
        <f t="shared" si="48"/>
        <v>0</v>
      </c>
      <c r="L173" s="8">
        <f t="shared" si="48"/>
        <v>23714.87</v>
      </c>
      <c r="M173">
        <f t="shared" si="43"/>
        <v>24</v>
      </c>
      <c r="R173" s="9">
        <v>43008</v>
      </c>
      <c r="S173" t="s">
        <v>239</v>
      </c>
      <c r="T173">
        <v>2017</v>
      </c>
      <c r="U173" s="9">
        <v>43008</v>
      </c>
      <c r="V173" s="22" t="s">
        <v>252</v>
      </c>
    </row>
    <row r="174" spans="1:22" ht="12.75">
      <c r="A174">
        <v>2017</v>
      </c>
      <c r="B174" t="s">
        <v>76</v>
      </c>
      <c r="C174">
        <v>2000</v>
      </c>
      <c r="D174" t="s">
        <v>73</v>
      </c>
      <c r="E174" s="4">
        <f aca="true" t="shared" si="49" ref="E174:G175">+E173</f>
        <v>3315917</v>
      </c>
      <c r="F174" s="8">
        <f t="shared" si="49"/>
        <v>0</v>
      </c>
      <c r="G174" s="4">
        <f t="shared" si="49"/>
        <v>809643.57</v>
      </c>
      <c r="H174" s="5">
        <v>2700</v>
      </c>
      <c r="I174" s="6" t="s">
        <v>80</v>
      </c>
      <c r="J174" s="8">
        <f t="shared" si="48"/>
        <v>117200</v>
      </c>
      <c r="K174" s="8">
        <f t="shared" si="48"/>
        <v>0</v>
      </c>
      <c r="L174" s="8">
        <f t="shared" si="48"/>
        <v>23714.87</v>
      </c>
      <c r="M174">
        <f t="shared" si="43"/>
        <v>25</v>
      </c>
      <c r="R174" s="9">
        <v>43008</v>
      </c>
      <c r="S174" t="s">
        <v>239</v>
      </c>
      <c r="T174">
        <v>2017</v>
      </c>
      <c r="U174" s="9">
        <v>43008</v>
      </c>
      <c r="V174" s="22" t="s">
        <v>252</v>
      </c>
    </row>
    <row r="175" spans="1:22" ht="12.75">
      <c r="A175">
        <v>2017</v>
      </c>
      <c r="B175" t="s">
        <v>76</v>
      </c>
      <c r="C175">
        <v>2000</v>
      </c>
      <c r="D175" t="s">
        <v>73</v>
      </c>
      <c r="E175" s="4">
        <f t="shared" si="49"/>
        <v>3315917</v>
      </c>
      <c r="F175" s="8">
        <f t="shared" si="49"/>
        <v>0</v>
      </c>
      <c r="G175" s="4">
        <f t="shared" si="49"/>
        <v>809643.57</v>
      </c>
      <c r="H175" s="5">
        <v>2700</v>
      </c>
      <c r="I175" s="6" t="s">
        <v>80</v>
      </c>
      <c r="J175" s="8">
        <f t="shared" si="48"/>
        <v>117200</v>
      </c>
      <c r="K175" s="8">
        <f t="shared" si="48"/>
        <v>0</v>
      </c>
      <c r="L175" s="8">
        <f t="shared" si="48"/>
        <v>23714.87</v>
      </c>
      <c r="M175">
        <f t="shared" si="43"/>
        <v>26</v>
      </c>
      <c r="R175" s="9">
        <v>43008</v>
      </c>
      <c r="S175" t="s">
        <v>239</v>
      </c>
      <c r="T175">
        <v>2017</v>
      </c>
      <c r="U175" s="9">
        <v>43008</v>
      </c>
      <c r="V175" s="22" t="s">
        <v>252</v>
      </c>
    </row>
    <row r="176" spans="1:22" ht="12.75">
      <c r="A176">
        <v>2017</v>
      </c>
      <c r="B176" t="s">
        <v>76</v>
      </c>
      <c r="C176">
        <v>2000</v>
      </c>
      <c r="D176" t="s">
        <v>73</v>
      </c>
      <c r="E176" s="4">
        <f>+E173</f>
        <v>3315917</v>
      </c>
      <c r="F176" s="8">
        <f>+F173</f>
        <v>0</v>
      </c>
      <c r="G176" s="4">
        <f>+G173</f>
        <v>809643.57</v>
      </c>
      <c r="H176" s="5">
        <v>2900</v>
      </c>
      <c r="I176" s="6" t="s">
        <v>81</v>
      </c>
      <c r="J176" s="8">
        <f>SUM('Tabla 235301'!D30:D36)</f>
        <v>432317</v>
      </c>
      <c r="K176" s="8">
        <f>SUM('Tabla 235301'!E30:E36)</f>
        <v>0</v>
      </c>
      <c r="L176" s="8">
        <f>SUM('Tabla 235301'!F30:F36)</f>
        <v>53439.979999999996</v>
      </c>
      <c r="M176">
        <f t="shared" si="43"/>
        <v>27</v>
      </c>
      <c r="R176" s="9">
        <v>43008</v>
      </c>
      <c r="S176" t="s">
        <v>239</v>
      </c>
      <c r="T176">
        <v>2017</v>
      </c>
      <c r="U176" s="9">
        <v>43008</v>
      </c>
      <c r="V176" s="22" t="s">
        <v>252</v>
      </c>
    </row>
    <row r="177" spans="1:22" ht="12.75">
      <c r="A177">
        <v>2017</v>
      </c>
      <c r="B177" t="s">
        <v>76</v>
      </c>
      <c r="C177">
        <v>2000</v>
      </c>
      <c r="D177" t="s">
        <v>73</v>
      </c>
      <c r="E177" s="4">
        <f t="shared" si="47"/>
        <v>3315917</v>
      </c>
      <c r="F177" s="8">
        <f t="shared" si="47"/>
        <v>0</v>
      </c>
      <c r="G177" s="4">
        <f t="shared" si="47"/>
        <v>809643.57</v>
      </c>
      <c r="H177" s="5">
        <v>2900</v>
      </c>
      <c r="I177" s="6" t="s">
        <v>81</v>
      </c>
      <c r="J177" s="8">
        <f aca="true" t="shared" si="50" ref="J177:J182">+J176</f>
        <v>432317</v>
      </c>
      <c r="K177" s="8">
        <f aca="true" t="shared" si="51" ref="K177:K182">+K176</f>
        <v>0</v>
      </c>
      <c r="L177" s="8">
        <f aca="true" t="shared" si="52" ref="L177:L182">+L176</f>
        <v>53439.979999999996</v>
      </c>
      <c r="M177">
        <f t="shared" si="43"/>
        <v>28</v>
      </c>
      <c r="R177" s="9">
        <v>43008</v>
      </c>
      <c r="S177" t="s">
        <v>239</v>
      </c>
      <c r="T177">
        <v>2017</v>
      </c>
      <c r="U177" s="9">
        <v>43008</v>
      </c>
      <c r="V177" s="22" t="s">
        <v>252</v>
      </c>
    </row>
    <row r="178" spans="1:22" ht="12.75">
      <c r="A178">
        <v>2017</v>
      </c>
      <c r="B178" t="s">
        <v>76</v>
      </c>
      <c r="C178">
        <v>2000</v>
      </c>
      <c r="D178" t="s">
        <v>73</v>
      </c>
      <c r="E178" s="4">
        <f t="shared" si="47"/>
        <v>3315917</v>
      </c>
      <c r="F178" s="8">
        <f t="shared" si="47"/>
        <v>0</v>
      </c>
      <c r="G178" s="4">
        <f t="shared" si="47"/>
        <v>809643.57</v>
      </c>
      <c r="H178" s="5">
        <v>2900</v>
      </c>
      <c r="I178" s="6" t="s">
        <v>81</v>
      </c>
      <c r="J178" s="8">
        <f>+J177</f>
        <v>432317</v>
      </c>
      <c r="K178" s="8">
        <f t="shared" si="51"/>
        <v>0</v>
      </c>
      <c r="L178" s="8">
        <f t="shared" si="52"/>
        <v>53439.979999999996</v>
      </c>
      <c r="M178">
        <f t="shared" si="43"/>
        <v>29</v>
      </c>
      <c r="R178" s="9">
        <v>43008</v>
      </c>
      <c r="S178" t="s">
        <v>239</v>
      </c>
      <c r="T178">
        <v>2017</v>
      </c>
      <c r="U178" s="9">
        <v>43008</v>
      </c>
      <c r="V178" s="22" t="s">
        <v>252</v>
      </c>
    </row>
    <row r="179" spans="1:22" ht="12.75">
      <c r="A179">
        <v>2017</v>
      </c>
      <c r="B179" t="s">
        <v>76</v>
      </c>
      <c r="C179">
        <v>2000</v>
      </c>
      <c r="D179" t="s">
        <v>73</v>
      </c>
      <c r="E179" s="4">
        <f t="shared" si="47"/>
        <v>3315917</v>
      </c>
      <c r="F179" s="8">
        <f t="shared" si="47"/>
        <v>0</v>
      </c>
      <c r="G179" s="4">
        <f t="shared" si="47"/>
        <v>809643.57</v>
      </c>
      <c r="H179" s="5">
        <v>2900</v>
      </c>
      <c r="I179" s="6" t="s">
        <v>81</v>
      </c>
      <c r="J179" s="8">
        <f>+J178</f>
        <v>432317</v>
      </c>
      <c r="K179" s="8">
        <f>+K178</f>
        <v>0</v>
      </c>
      <c r="L179" s="8">
        <f>+L178</f>
        <v>53439.979999999996</v>
      </c>
      <c r="M179">
        <f t="shared" si="43"/>
        <v>30</v>
      </c>
      <c r="R179" s="9">
        <v>43008</v>
      </c>
      <c r="S179" t="s">
        <v>239</v>
      </c>
      <c r="T179">
        <v>2017</v>
      </c>
      <c r="U179" s="9">
        <v>43008</v>
      </c>
      <c r="V179" s="22" t="s">
        <v>252</v>
      </c>
    </row>
    <row r="180" spans="1:22" ht="12.75">
      <c r="A180">
        <v>2017</v>
      </c>
      <c r="B180" t="s">
        <v>76</v>
      </c>
      <c r="C180">
        <v>2000</v>
      </c>
      <c r="D180" t="s">
        <v>73</v>
      </c>
      <c r="E180" s="4">
        <f>+E177</f>
        <v>3315917</v>
      </c>
      <c r="F180" s="8">
        <f>+F177</f>
        <v>0</v>
      </c>
      <c r="G180" s="4">
        <f>+G177</f>
        <v>809643.57</v>
      </c>
      <c r="H180" s="5">
        <v>2900</v>
      </c>
      <c r="I180" s="6" t="s">
        <v>81</v>
      </c>
      <c r="J180" s="8">
        <f>+J179</f>
        <v>432317</v>
      </c>
      <c r="K180" s="8">
        <f>+K179</f>
        <v>0</v>
      </c>
      <c r="L180" s="8">
        <f>+L179</f>
        <v>53439.979999999996</v>
      </c>
      <c r="M180">
        <f t="shared" si="43"/>
        <v>31</v>
      </c>
      <c r="R180" s="9">
        <v>43008</v>
      </c>
      <c r="S180" t="s">
        <v>239</v>
      </c>
      <c r="T180">
        <v>2017</v>
      </c>
      <c r="U180" s="9">
        <v>43008</v>
      </c>
      <c r="V180" s="22" t="s">
        <v>252</v>
      </c>
    </row>
    <row r="181" spans="1:22" ht="12.75">
      <c r="A181">
        <v>2017</v>
      </c>
      <c r="B181" t="s">
        <v>76</v>
      </c>
      <c r="C181">
        <v>2000</v>
      </c>
      <c r="D181" t="s">
        <v>73</v>
      </c>
      <c r="E181" s="4">
        <f t="shared" si="47"/>
        <v>3315917</v>
      </c>
      <c r="F181" s="8">
        <f t="shared" si="47"/>
        <v>0</v>
      </c>
      <c r="G181" s="4">
        <f t="shared" si="47"/>
        <v>809643.57</v>
      </c>
      <c r="H181" s="5">
        <v>2900</v>
      </c>
      <c r="I181" s="6" t="s">
        <v>81</v>
      </c>
      <c r="J181" s="8">
        <f t="shared" si="50"/>
        <v>432317</v>
      </c>
      <c r="K181" s="8">
        <f t="shared" si="51"/>
        <v>0</v>
      </c>
      <c r="L181" s="8">
        <f t="shared" si="52"/>
        <v>53439.979999999996</v>
      </c>
      <c r="M181">
        <f t="shared" si="43"/>
        <v>32</v>
      </c>
      <c r="R181" s="9">
        <v>43008</v>
      </c>
      <c r="S181" t="s">
        <v>239</v>
      </c>
      <c r="T181">
        <v>2017</v>
      </c>
      <c r="U181" s="9">
        <v>43008</v>
      </c>
      <c r="V181" s="22" t="s">
        <v>252</v>
      </c>
    </row>
    <row r="182" spans="1:22" ht="12.75">
      <c r="A182">
        <v>2017</v>
      </c>
      <c r="B182" t="s">
        <v>76</v>
      </c>
      <c r="C182">
        <v>2000</v>
      </c>
      <c r="D182" t="s">
        <v>73</v>
      </c>
      <c r="E182" s="4">
        <f t="shared" si="47"/>
        <v>3315917</v>
      </c>
      <c r="F182" s="8">
        <f t="shared" si="47"/>
        <v>0</v>
      </c>
      <c r="G182" s="4">
        <f t="shared" si="47"/>
        <v>809643.57</v>
      </c>
      <c r="H182" s="5">
        <v>2900</v>
      </c>
      <c r="I182" s="6" t="s">
        <v>81</v>
      </c>
      <c r="J182" s="8">
        <f t="shared" si="50"/>
        <v>432317</v>
      </c>
      <c r="K182" s="8">
        <f t="shared" si="51"/>
        <v>0</v>
      </c>
      <c r="L182" s="8">
        <f t="shared" si="52"/>
        <v>53439.979999999996</v>
      </c>
      <c r="M182">
        <f t="shared" si="43"/>
        <v>33</v>
      </c>
      <c r="R182" s="9">
        <v>43008</v>
      </c>
      <c r="S182" t="s">
        <v>239</v>
      </c>
      <c r="T182">
        <v>2017</v>
      </c>
      <c r="U182" s="9">
        <v>43008</v>
      </c>
      <c r="V182" s="22" t="s">
        <v>252</v>
      </c>
    </row>
    <row r="183" spans="1:22" ht="12.75">
      <c r="A183">
        <v>2017</v>
      </c>
      <c r="B183" t="s">
        <v>76</v>
      </c>
      <c r="C183">
        <v>3000</v>
      </c>
      <c r="D183" t="s">
        <v>74</v>
      </c>
      <c r="E183" s="4">
        <f>SUM('Tabla 235301'!D37:D78)</f>
        <v>6374901</v>
      </c>
      <c r="F183" s="4">
        <f>SUM('Tabla 235301'!E37:E78)</f>
        <v>0</v>
      </c>
      <c r="G183" s="4">
        <f>SUM('Tabla 235301'!F37:F78)</f>
        <v>1377739.06</v>
      </c>
      <c r="H183" s="5">
        <v>3100</v>
      </c>
      <c r="I183" s="6" t="s">
        <v>84</v>
      </c>
      <c r="J183" s="8">
        <f>SUM('Tabla 235301'!D37:D41)</f>
        <v>505600</v>
      </c>
      <c r="K183" s="8">
        <f>SUM('Tabla 235301'!E37:E41)</f>
        <v>0</v>
      </c>
      <c r="L183" s="8">
        <f>SUM('Tabla 235301'!F37:F41)</f>
        <v>109390.77</v>
      </c>
      <c r="M183">
        <f t="shared" si="43"/>
        <v>34</v>
      </c>
      <c r="R183" s="9">
        <v>43008</v>
      </c>
      <c r="S183" t="s">
        <v>239</v>
      </c>
      <c r="T183">
        <v>2017</v>
      </c>
      <c r="U183" s="9">
        <v>43008</v>
      </c>
      <c r="V183" s="22" t="s">
        <v>252</v>
      </c>
    </row>
    <row r="184" spans="1:22" ht="12.75">
      <c r="A184">
        <v>2017</v>
      </c>
      <c r="B184" t="s">
        <v>76</v>
      </c>
      <c r="C184">
        <v>3000</v>
      </c>
      <c r="D184" t="s">
        <v>74</v>
      </c>
      <c r="E184" s="4">
        <f>+E183</f>
        <v>6374901</v>
      </c>
      <c r="F184" s="4">
        <f>+F183</f>
        <v>0</v>
      </c>
      <c r="G184" s="4">
        <f>+G183</f>
        <v>1377739.06</v>
      </c>
      <c r="H184" s="5">
        <v>3100</v>
      </c>
      <c r="I184" s="6" t="s">
        <v>84</v>
      </c>
      <c r="J184" s="8">
        <f aca="true" t="shared" si="53" ref="J184:L187">+J183</f>
        <v>505600</v>
      </c>
      <c r="K184" s="8">
        <f t="shared" si="53"/>
        <v>0</v>
      </c>
      <c r="L184" s="8">
        <f t="shared" si="53"/>
        <v>109390.77</v>
      </c>
      <c r="M184">
        <f t="shared" si="43"/>
        <v>35</v>
      </c>
      <c r="R184" s="9">
        <v>43008</v>
      </c>
      <c r="S184" t="s">
        <v>239</v>
      </c>
      <c r="T184">
        <v>2017</v>
      </c>
      <c r="U184" s="9">
        <v>43008</v>
      </c>
      <c r="V184" s="22" t="s">
        <v>252</v>
      </c>
    </row>
    <row r="185" spans="1:22" ht="12.75">
      <c r="A185">
        <v>2017</v>
      </c>
      <c r="B185" t="s">
        <v>76</v>
      </c>
      <c r="C185">
        <v>3000</v>
      </c>
      <c r="D185" t="s">
        <v>74</v>
      </c>
      <c r="E185" s="4">
        <f aca="true" t="shared" si="54" ref="E185:G200">+E184</f>
        <v>6374901</v>
      </c>
      <c r="F185" s="4">
        <f t="shared" si="54"/>
        <v>0</v>
      </c>
      <c r="G185" s="4">
        <f t="shared" si="54"/>
        <v>1377739.06</v>
      </c>
      <c r="H185" s="5">
        <v>3100</v>
      </c>
      <c r="I185" s="6" t="s">
        <v>84</v>
      </c>
      <c r="J185" s="8">
        <f t="shared" si="53"/>
        <v>505600</v>
      </c>
      <c r="K185" s="8">
        <f t="shared" si="53"/>
        <v>0</v>
      </c>
      <c r="L185" s="8">
        <f t="shared" si="53"/>
        <v>109390.77</v>
      </c>
      <c r="M185">
        <f t="shared" si="43"/>
        <v>36</v>
      </c>
      <c r="R185" s="9">
        <v>43008</v>
      </c>
      <c r="S185" t="s">
        <v>239</v>
      </c>
      <c r="T185">
        <v>2017</v>
      </c>
      <c r="U185" s="9">
        <v>43008</v>
      </c>
      <c r="V185" s="22" t="s">
        <v>252</v>
      </c>
    </row>
    <row r="186" spans="1:22" ht="12.75">
      <c r="A186">
        <v>2017</v>
      </c>
      <c r="B186" t="s">
        <v>76</v>
      </c>
      <c r="C186">
        <v>3000</v>
      </c>
      <c r="D186" t="s">
        <v>74</v>
      </c>
      <c r="E186" s="4">
        <f t="shared" si="54"/>
        <v>6374901</v>
      </c>
      <c r="F186" s="4">
        <f t="shared" si="54"/>
        <v>0</v>
      </c>
      <c r="G186" s="4">
        <f t="shared" si="54"/>
        <v>1377739.06</v>
      </c>
      <c r="H186" s="5">
        <v>3100</v>
      </c>
      <c r="I186" s="6" t="s">
        <v>84</v>
      </c>
      <c r="J186" s="8">
        <f t="shared" si="53"/>
        <v>505600</v>
      </c>
      <c r="K186" s="8">
        <f t="shared" si="53"/>
        <v>0</v>
      </c>
      <c r="L186" s="8">
        <f t="shared" si="53"/>
        <v>109390.77</v>
      </c>
      <c r="M186">
        <f t="shared" si="43"/>
        <v>37</v>
      </c>
      <c r="R186" s="9">
        <v>43008</v>
      </c>
      <c r="S186" t="s">
        <v>239</v>
      </c>
      <c r="T186">
        <v>2017</v>
      </c>
      <c r="U186" s="9">
        <v>43008</v>
      </c>
      <c r="V186" s="22" t="s">
        <v>252</v>
      </c>
    </row>
    <row r="187" spans="1:22" ht="12.75">
      <c r="A187">
        <v>2017</v>
      </c>
      <c r="B187" t="s">
        <v>76</v>
      </c>
      <c r="C187">
        <v>3000</v>
      </c>
      <c r="D187" t="s">
        <v>74</v>
      </c>
      <c r="E187" s="4">
        <f t="shared" si="54"/>
        <v>6374901</v>
      </c>
      <c r="F187" s="4">
        <f t="shared" si="54"/>
        <v>0</v>
      </c>
      <c r="G187" s="4">
        <f t="shared" si="54"/>
        <v>1377739.06</v>
      </c>
      <c r="H187" s="5">
        <v>3100</v>
      </c>
      <c r="I187" s="6" t="s">
        <v>84</v>
      </c>
      <c r="J187" s="8">
        <f t="shared" si="53"/>
        <v>505600</v>
      </c>
      <c r="K187" s="8">
        <f t="shared" si="53"/>
        <v>0</v>
      </c>
      <c r="L187" s="8">
        <f t="shared" si="53"/>
        <v>109390.77</v>
      </c>
      <c r="M187">
        <f t="shared" si="43"/>
        <v>38</v>
      </c>
      <c r="R187" s="9">
        <v>43008</v>
      </c>
      <c r="S187" t="s">
        <v>239</v>
      </c>
      <c r="T187">
        <v>2017</v>
      </c>
      <c r="U187" s="9">
        <v>43008</v>
      </c>
      <c r="V187" s="22" t="s">
        <v>252</v>
      </c>
    </row>
    <row r="188" spans="1:22" ht="12.75">
      <c r="A188">
        <v>2017</v>
      </c>
      <c r="B188" t="s">
        <v>76</v>
      </c>
      <c r="C188">
        <v>3000</v>
      </c>
      <c r="D188" t="s">
        <v>74</v>
      </c>
      <c r="E188" s="4">
        <f t="shared" si="54"/>
        <v>6374901</v>
      </c>
      <c r="F188" s="4">
        <f t="shared" si="54"/>
        <v>0</v>
      </c>
      <c r="G188" s="4">
        <f t="shared" si="54"/>
        <v>1377739.06</v>
      </c>
      <c r="H188" s="5">
        <v>3200</v>
      </c>
      <c r="I188" s="6" t="s">
        <v>85</v>
      </c>
      <c r="J188" s="8">
        <f>SUM('Tabla 235301'!D42:D46)</f>
        <v>762300</v>
      </c>
      <c r="K188" s="8">
        <f>SUM('Tabla 235301'!E42:E46)</f>
        <v>0</v>
      </c>
      <c r="L188" s="8">
        <f>SUM('Tabla 235301'!F42:F46)</f>
        <v>163100.9</v>
      </c>
      <c r="M188">
        <f t="shared" si="43"/>
        <v>39</v>
      </c>
      <c r="R188" s="9">
        <v>43008</v>
      </c>
      <c r="S188" t="s">
        <v>239</v>
      </c>
      <c r="T188">
        <v>2017</v>
      </c>
      <c r="U188" s="9">
        <v>43008</v>
      </c>
      <c r="V188" s="22" t="s">
        <v>252</v>
      </c>
    </row>
    <row r="189" spans="1:22" ht="12.75">
      <c r="A189">
        <v>2017</v>
      </c>
      <c r="B189" t="s">
        <v>76</v>
      </c>
      <c r="C189">
        <v>3000</v>
      </c>
      <c r="D189" t="s">
        <v>74</v>
      </c>
      <c r="E189" s="4">
        <f t="shared" si="54"/>
        <v>6374901</v>
      </c>
      <c r="F189" s="4">
        <f t="shared" si="54"/>
        <v>0</v>
      </c>
      <c r="G189" s="4">
        <f t="shared" si="54"/>
        <v>1377739.06</v>
      </c>
      <c r="H189" s="5">
        <v>3200</v>
      </c>
      <c r="I189" s="6" t="s">
        <v>85</v>
      </c>
      <c r="J189" s="8">
        <f aca="true" t="shared" si="55" ref="J189:L192">+J188</f>
        <v>762300</v>
      </c>
      <c r="K189" s="8">
        <f t="shared" si="55"/>
        <v>0</v>
      </c>
      <c r="L189" s="8">
        <f t="shared" si="55"/>
        <v>163100.9</v>
      </c>
      <c r="M189">
        <f t="shared" si="43"/>
        <v>40</v>
      </c>
      <c r="R189" s="9">
        <v>43008</v>
      </c>
      <c r="S189" t="s">
        <v>239</v>
      </c>
      <c r="T189">
        <v>2017</v>
      </c>
      <c r="U189" s="9">
        <v>43008</v>
      </c>
      <c r="V189" s="22" t="s">
        <v>252</v>
      </c>
    </row>
    <row r="190" spans="1:22" ht="12.75">
      <c r="A190">
        <v>2017</v>
      </c>
      <c r="B190" t="s">
        <v>76</v>
      </c>
      <c r="C190">
        <v>3000</v>
      </c>
      <c r="D190" t="s">
        <v>74</v>
      </c>
      <c r="E190" s="4">
        <f t="shared" si="54"/>
        <v>6374901</v>
      </c>
      <c r="F190" s="4">
        <f t="shared" si="54"/>
        <v>0</v>
      </c>
      <c r="G190" s="4">
        <f t="shared" si="54"/>
        <v>1377739.06</v>
      </c>
      <c r="H190" s="5">
        <v>3200</v>
      </c>
      <c r="I190" s="6" t="s">
        <v>85</v>
      </c>
      <c r="J190" s="8">
        <f t="shared" si="55"/>
        <v>762300</v>
      </c>
      <c r="K190" s="8">
        <f t="shared" si="55"/>
        <v>0</v>
      </c>
      <c r="L190" s="8">
        <f t="shared" si="55"/>
        <v>163100.9</v>
      </c>
      <c r="M190">
        <f t="shared" si="43"/>
        <v>41</v>
      </c>
      <c r="R190" s="9">
        <v>43008</v>
      </c>
      <c r="S190" t="s">
        <v>239</v>
      </c>
      <c r="T190">
        <v>2017</v>
      </c>
      <c r="U190" s="9">
        <v>43008</v>
      </c>
      <c r="V190" s="22" t="s">
        <v>252</v>
      </c>
    </row>
    <row r="191" spans="1:22" ht="12.75">
      <c r="A191">
        <v>2017</v>
      </c>
      <c r="B191" t="s">
        <v>76</v>
      </c>
      <c r="C191">
        <v>3000</v>
      </c>
      <c r="D191" t="s">
        <v>74</v>
      </c>
      <c r="E191" s="4">
        <f t="shared" si="54"/>
        <v>6374901</v>
      </c>
      <c r="F191" s="4">
        <f t="shared" si="54"/>
        <v>0</v>
      </c>
      <c r="G191" s="4">
        <f t="shared" si="54"/>
        <v>1377739.06</v>
      </c>
      <c r="H191" s="5">
        <v>3200</v>
      </c>
      <c r="I191" s="6" t="s">
        <v>85</v>
      </c>
      <c r="J191" s="8">
        <f t="shared" si="55"/>
        <v>762300</v>
      </c>
      <c r="K191" s="8">
        <f t="shared" si="55"/>
        <v>0</v>
      </c>
      <c r="L191" s="8">
        <f t="shared" si="55"/>
        <v>163100.9</v>
      </c>
      <c r="M191">
        <f t="shared" si="43"/>
        <v>42</v>
      </c>
      <c r="R191" s="9">
        <v>43008</v>
      </c>
      <c r="S191" t="s">
        <v>239</v>
      </c>
      <c r="T191">
        <v>2017</v>
      </c>
      <c r="U191" s="9">
        <v>43008</v>
      </c>
      <c r="V191" s="22" t="s">
        <v>252</v>
      </c>
    </row>
    <row r="192" spans="1:22" ht="12.75">
      <c r="A192">
        <v>2017</v>
      </c>
      <c r="B192" t="s">
        <v>76</v>
      </c>
      <c r="C192">
        <v>3000</v>
      </c>
      <c r="D192" t="s">
        <v>74</v>
      </c>
      <c r="E192" s="4">
        <f t="shared" si="54"/>
        <v>6374901</v>
      </c>
      <c r="F192" s="4">
        <f t="shared" si="54"/>
        <v>0</v>
      </c>
      <c r="G192" s="4">
        <f t="shared" si="54"/>
        <v>1377739.06</v>
      </c>
      <c r="H192" s="5">
        <v>3200</v>
      </c>
      <c r="I192" s="6" t="s">
        <v>85</v>
      </c>
      <c r="J192" s="8">
        <f t="shared" si="55"/>
        <v>762300</v>
      </c>
      <c r="K192" s="8">
        <f t="shared" si="55"/>
        <v>0</v>
      </c>
      <c r="L192" s="8">
        <f t="shared" si="55"/>
        <v>163100.9</v>
      </c>
      <c r="M192">
        <f t="shared" si="43"/>
        <v>43</v>
      </c>
      <c r="R192" s="9">
        <v>43008</v>
      </c>
      <c r="S192" t="s">
        <v>239</v>
      </c>
      <c r="T192">
        <v>2017</v>
      </c>
      <c r="U192" s="9">
        <v>43008</v>
      </c>
      <c r="V192" s="22" t="s">
        <v>252</v>
      </c>
    </row>
    <row r="193" spans="1:22" ht="12.75">
      <c r="A193">
        <v>2017</v>
      </c>
      <c r="B193" t="s">
        <v>76</v>
      </c>
      <c r="C193">
        <v>3000</v>
      </c>
      <c r="D193" t="s">
        <v>74</v>
      </c>
      <c r="E193" s="4">
        <f t="shared" si="54"/>
        <v>6374901</v>
      </c>
      <c r="F193" s="4">
        <f t="shared" si="54"/>
        <v>0</v>
      </c>
      <c r="G193" s="4">
        <f t="shared" si="54"/>
        <v>1377739.06</v>
      </c>
      <c r="H193" s="5">
        <v>3300</v>
      </c>
      <c r="I193" s="6" t="s">
        <v>86</v>
      </c>
      <c r="J193" s="8">
        <f>SUM('Tabla 235301'!D47:D52)</f>
        <v>472060</v>
      </c>
      <c r="K193" s="8">
        <f>SUM('Tabla 235301'!E47:E52)</f>
        <v>0</v>
      </c>
      <c r="L193" s="8">
        <f>SUM('Tabla 235301'!F47:F52)</f>
        <v>56811.92</v>
      </c>
      <c r="M193">
        <f t="shared" si="43"/>
        <v>44</v>
      </c>
      <c r="R193" s="9">
        <v>43008</v>
      </c>
      <c r="S193" t="s">
        <v>239</v>
      </c>
      <c r="T193">
        <v>2017</v>
      </c>
      <c r="U193" s="9">
        <v>43008</v>
      </c>
      <c r="V193" s="22" t="s">
        <v>252</v>
      </c>
    </row>
    <row r="194" spans="1:22" ht="12.75">
      <c r="A194">
        <v>2017</v>
      </c>
      <c r="B194" t="s">
        <v>76</v>
      </c>
      <c r="C194">
        <v>3000</v>
      </c>
      <c r="D194" t="s">
        <v>74</v>
      </c>
      <c r="E194" s="4">
        <f t="shared" si="54"/>
        <v>6374901</v>
      </c>
      <c r="F194" s="4">
        <f t="shared" si="54"/>
        <v>0</v>
      </c>
      <c r="G194" s="4">
        <f t="shared" si="54"/>
        <v>1377739.06</v>
      </c>
      <c r="H194" s="5">
        <v>3300</v>
      </c>
      <c r="I194" s="6" t="s">
        <v>86</v>
      </c>
      <c r="J194" s="8">
        <f aca="true" t="shared" si="56" ref="J194:L198">+J193</f>
        <v>472060</v>
      </c>
      <c r="K194" s="8">
        <f t="shared" si="56"/>
        <v>0</v>
      </c>
      <c r="L194" s="8">
        <f t="shared" si="56"/>
        <v>56811.92</v>
      </c>
      <c r="M194">
        <f t="shared" si="43"/>
        <v>45</v>
      </c>
      <c r="R194" s="9">
        <v>43008</v>
      </c>
      <c r="S194" t="s">
        <v>239</v>
      </c>
      <c r="T194">
        <v>2017</v>
      </c>
      <c r="U194" s="9">
        <v>43008</v>
      </c>
      <c r="V194" s="22" t="s">
        <v>252</v>
      </c>
    </row>
    <row r="195" spans="1:22" ht="12.75">
      <c r="A195">
        <v>2017</v>
      </c>
      <c r="B195" t="s">
        <v>76</v>
      </c>
      <c r="C195">
        <v>3000</v>
      </c>
      <c r="D195" t="s">
        <v>74</v>
      </c>
      <c r="E195" s="4">
        <f t="shared" si="54"/>
        <v>6374901</v>
      </c>
      <c r="F195" s="4">
        <f t="shared" si="54"/>
        <v>0</v>
      </c>
      <c r="G195" s="4">
        <f t="shared" si="54"/>
        <v>1377739.06</v>
      </c>
      <c r="H195" s="5">
        <v>3300</v>
      </c>
      <c r="I195" s="6" t="s">
        <v>86</v>
      </c>
      <c r="J195" s="8">
        <f t="shared" si="56"/>
        <v>472060</v>
      </c>
      <c r="K195" s="8">
        <f t="shared" si="56"/>
        <v>0</v>
      </c>
      <c r="L195" s="8">
        <f t="shared" si="56"/>
        <v>56811.92</v>
      </c>
      <c r="M195">
        <f t="shared" si="43"/>
        <v>46</v>
      </c>
      <c r="R195" s="9">
        <v>43008</v>
      </c>
      <c r="S195" t="s">
        <v>239</v>
      </c>
      <c r="T195">
        <v>2017</v>
      </c>
      <c r="U195" s="9">
        <v>43008</v>
      </c>
      <c r="V195" s="22" t="s">
        <v>252</v>
      </c>
    </row>
    <row r="196" spans="1:22" ht="12.75">
      <c r="A196">
        <v>2017</v>
      </c>
      <c r="B196" t="s">
        <v>76</v>
      </c>
      <c r="C196">
        <v>3000</v>
      </c>
      <c r="D196" t="s">
        <v>74</v>
      </c>
      <c r="E196" s="4">
        <f t="shared" si="54"/>
        <v>6374901</v>
      </c>
      <c r="F196" s="4">
        <f t="shared" si="54"/>
        <v>0</v>
      </c>
      <c r="G196" s="4">
        <f t="shared" si="54"/>
        <v>1377739.06</v>
      </c>
      <c r="H196" s="5">
        <v>3300</v>
      </c>
      <c r="I196" s="6" t="s">
        <v>86</v>
      </c>
      <c r="J196" s="8">
        <f t="shared" si="56"/>
        <v>472060</v>
      </c>
      <c r="K196" s="8">
        <f t="shared" si="56"/>
        <v>0</v>
      </c>
      <c r="L196" s="8">
        <f t="shared" si="56"/>
        <v>56811.92</v>
      </c>
      <c r="M196">
        <f t="shared" si="43"/>
        <v>47</v>
      </c>
      <c r="R196" s="9">
        <v>43008</v>
      </c>
      <c r="S196" t="s">
        <v>239</v>
      </c>
      <c r="T196">
        <v>2017</v>
      </c>
      <c r="U196" s="9">
        <v>43008</v>
      </c>
      <c r="V196" s="22" t="s">
        <v>252</v>
      </c>
    </row>
    <row r="197" spans="1:22" ht="12.75">
      <c r="A197">
        <v>2017</v>
      </c>
      <c r="B197" t="s">
        <v>76</v>
      </c>
      <c r="C197">
        <v>3000</v>
      </c>
      <c r="D197" t="s">
        <v>74</v>
      </c>
      <c r="E197" s="4">
        <f t="shared" si="54"/>
        <v>6374901</v>
      </c>
      <c r="F197" s="4">
        <f t="shared" si="54"/>
        <v>0</v>
      </c>
      <c r="G197" s="4">
        <f t="shared" si="54"/>
        <v>1377739.06</v>
      </c>
      <c r="H197" s="5">
        <v>3300</v>
      </c>
      <c r="I197" s="6" t="s">
        <v>86</v>
      </c>
      <c r="J197" s="8">
        <f t="shared" si="56"/>
        <v>472060</v>
      </c>
      <c r="K197" s="8">
        <f t="shared" si="56"/>
        <v>0</v>
      </c>
      <c r="L197" s="8">
        <f t="shared" si="56"/>
        <v>56811.92</v>
      </c>
      <c r="M197">
        <f t="shared" si="43"/>
        <v>48</v>
      </c>
      <c r="R197" s="9">
        <v>43008</v>
      </c>
      <c r="S197" t="s">
        <v>239</v>
      </c>
      <c r="T197">
        <v>2017</v>
      </c>
      <c r="U197" s="9">
        <v>43008</v>
      </c>
      <c r="V197" s="22" t="s">
        <v>252</v>
      </c>
    </row>
    <row r="198" spans="1:22" ht="12.75">
      <c r="A198">
        <v>2017</v>
      </c>
      <c r="B198" t="s">
        <v>76</v>
      </c>
      <c r="C198">
        <v>3000</v>
      </c>
      <c r="D198" t="s">
        <v>74</v>
      </c>
      <c r="E198" s="4">
        <f t="shared" si="54"/>
        <v>6374901</v>
      </c>
      <c r="F198" s="4">
        <f t="shared" si="54"/>
        <v>0</v>
      </c>
      <c r="G198" s="4">
        <f t="shared" si="54"/>
        <v>1377739.06</v>
      </c>
      <c r="H198" s="5">
        <v>3300</v>
      </c>
      <c r="I198" s="6" t="s">
        <v>86</v>
      </c>
      <c r="J198" s="8">
        <f t="shared" si="56"/>
        <v>472060</v>
      </c>
      <c r="K198" s="8">
        <f t="shared" si="56"/>
        <v>0</v>
      </c>
      <c r="L198" s="8">
        <f t="shared" si="56"/>
        <v>56811.92</v>
      </c>
      <c r="M198">
        <f t="shared" si="43"/>
        <v>49</v>
      </c>
      <c r="R198" s="9">
        <v>43008</v>
      </c>
      <c r="S198" t="s">
        <v>239</v>
      </c>
      <c r="T198">
        <v>2017</v>
      </c>
      <c r="U198" s="9">
        <v>43008</v>
      </c>
      <c r="V198" s="22" t="s">
        <v>252</v>
      </c>
    </row>
    <row r="199" spans="1:22" ht="12.75">
      <c r="A199">
        <v>2017</v>
      </c>
      <c r="B199" t="s">
        <v>76</v>
      </c>
      <c r="C199">
        <v>3000</v>
      </c>
      <c r="D199" t="s">
        <v>74</v>
      </c>
      <c r="E199" s="4">
        <f t="shared" si="54"/>
        <v>6374901</v>
      </c>
      <c r="F199" s="4">
        <f t="shared" si="54"/>
        <v>0</v>
      </c>
      <c r="G199" s="4">
        <f t="shared" si="54"/>
        <v>1377739.06</v>
      </c>
      <c r="H199" s="5">
        <v>3400</v>
      </c>
      <c r="I199" s="6" t="s">
        <v>87</v>
      </c>
      <c r="J199" s="8">
        <f>SUM('Tabla 235301'!D53:D55)</f>
        <v>37110</v>
      </c>
      <c r="K199" s="8">
        <f>SUM('Tabla 235301'!E53:E55)</f>
        <v>0</v>
      </c>
      <c r="L199" s="8">
        <f>SUM('Tabla 235301'!F53:F55)</f>
        <v>0</v>
      </c>
      <c r="M199">
        <f t="shared" si="43"/>
        <v>50</v>
      </c>
      <c r="R199" s="9">
        <v>43008</v>
      </c>
      <c r="S199" t="s">
        <v>239</v>
      </c>
      <c r="T199">
        <v>2017</v>
      </c>
      <c r="U199" s="9">
        <v>43008</v>
      </c>
      <c r="V199" s="22" t="s">
        <v>252</v>
      </c>
    </row>
    <row r="200" spans="1:22" ht="12.75">
      <c r="A200">
        <v>2017</v>
      </c>
      <c r="B200" t="s">
        <v>76</v>
      </c>
      <c r="C200">
        <v>3000</v>
      </c>
      <c r="D200" t="s">
        <v>74</v>
      </c>
      <c r="E200" s="4">
        <f t="shared" si="54"/>
        <v>6374901</v>
      </c>
      <c r="F200" s="4">
        <f t="shared" si="54"/>
        <v>0</v>
      </c>
      <c r="G200" s="4">
        <f t="shared" si="54"/>
        <v>1377739.06</v>
      </c>
      <c r="H200" s="5">
        <v>3400</v>
      </c>
      <c r="I200" s="6" t="s">
        <v>87</v>
      </c>
      <c r="J200" s="8">
        <f aca="true" t="shared" si="57" ref="J200:L201">+J199</f>
        <v>37110</v>
      </c>
      <c r="K200" s="8">
        <f t="shared" si="57"/>
        <v>0</v>
      </c>
      <c r="L200" s="8">
        <f t="shared" si="57"/>
        <v>0</v>
      </c>
      <c r="M200">
        <f t="shared" si="43"/>
        <v>51</v>
      </c>
      <c r="R200" s="9">
        <v>43008</v>
      </c>
      <c r="S200" t="s">
        <v>239</v>
      </c>
      <c r="T200">
        <v>2017</v>
      </c>
      <c r="U200" s="9">
        <v>43008</v>
      </c>
      <c r="V200" s="22" t="s">
        <v>252</v>
      </c>
    </row>
    <row r="201" spans="1:22" ht="12.75">
      <c r="A201">
        <v>2017</v>
      </c>
      <c r="B201" t="s">
        <v>76</v>
      </c>
      <c r="C201">
        <v>3000</v>
      </c>
      <c r="D201" t="s">
        <v>74</v>
      </c>
      <c r="E201" s="4">
        <f aca="true" t="shared" si="58" ref="E201:G218">+E200</f>
        <v>6374901</v>
      </c>
      <c r="F201" s="4">
        <f t="shared" si="58"/>
        <v>0</v>
      </c>
      <c r="G201" s="4">
        <f t="shared" si="58"/>
        <v>1377739.06</v>
      </c>
      <c r="H201" s="5">
        <v>3400</v>
      </c>
      <c r="I201" s="6" t="s">
        <v>87</v>
      </c>
      <c r="J201" s="8">
        <f t="shared" si="57"/>
        <v>37110</v>
      </c>
      <c r="K201" s="8">
        <f t="shared" si="57"/>
        <v>0</v>
      </c>
      <c r="L201" s="8">
        <f t="shared" si="57"/>
        <v>0</v>
      </c>
      <c r="M201">
        <f t="shared" si="43"/>
        <v>52</v>
      </c>
      <c r="R201" s="9">
        <v>43008</v>
      </c>
      <c r="S201" t="s">
        <v>239</v>
      </c>
      <c r="T201">
        <v>2017</v>
      </c>
      <c r="U201" s="9">
        <v>43008</v>
      </c>
      <c r="V201" s="22" t="s">
        <v>252</v>
      </c>
    </row>
    <row r="202" spans="1:22" ht="12.75">
      <c r="A202">
        <v>2017</v>
      </c>
      <c r="B202" t="s">
        <v>76</v>
      </c>
      <c r="C202">
        <v>3000</v>
      </c>
      <c r="D202" t="s">
        <v>74</v>
      </c>
      <c r="E202" s="4">
        <f t="shared" si="58"/>
        <v>6374901</v>
      </c>
      <c r="F202" s="4">
        <f t="shared" si="58"/>
        <v>0</v>
      </c>
      <c r="G202" s="4">
        <f t="shared" si="58"/>
        <v>1377739.06</v>
      </c>
      <c r="H202" s="5">
        <v>3500</v>
      </c>
      <c r="I202" s="6" t="s">
        <v>88</v>
      </c>
      <c r="J202" s="8">
        <f>SUM('Tabla 235301'!D56:D60)</f>
        <v>1836411</v>
      </c>
      <c r="K202" s="8">
        <f>SUM('Tabla 235301'!E56:E60)</f>
        <v>0</v>
      </c>
      <c r="L202" s="8">
        <f>SUM('Tabla 235301'!F56:F60)</f>
        <v>306137.25</v>
      </c>
      <c r="M202">
        <f t="shared" si="43"/>
        <v>53</v>
      </c>
      <c r="R202" s="9">
        <v>43008</v>
      </c>
      <c r="S202" t="s">
        <v>239</v>
      </c>
      <c r="T202">
        <v>2017</v>
      </c>
      <c r="U202" s="9">
        <v>43008</v>
      </c>
      <c r="V202" s="22" t="s">
        <v>252</v>
      </c>
    </row>
    <row r="203" spans="1:22" ht="12.75">
      <c r="A203">
        <v>2017</v>
      </c>
      <c r="B203" t="s">
        <v>76</v>
      </c>
      <c r="C203">
        <v>3000</v>
      </c>
      <c r="D203" t="s">
        <v>74</v>
      </c>
      <c r="E203" s="4">
        <f t="shared" si="58"/>
        <v>6374901</v>
      </c>
      <c r="F203" s="4">
        <f t="shared" si="58"/>
        <v>0</v>
      </c>
      <c r="G203" s="4">
        <f t="shared" si="58"/>
        <v>1377739.06</v>
      </c>
      <c r="H203" s="5">
        <v>3500</v>
      </c>
      <c r="I203" s="6" t="s">
        <v>88</v>
      </c>
      <c r="J203" s="8">
        <f aca="true" t="shared" si="59" ref="J203:L206">+J202</f>
        <v>1836411</v>
      </c>
      <c r="K203" s="8">
        <f t="shared" si="59"/>
        <v>0</v>
      </c>
      <c r="L203" s="8">
        <f t="shared" si="59"/>
        <v>306137.25</v>
      </c>
      <c r="M203">
        <f t="shared" si="43"/>
        <v>54</v>
      </c>
      <c r="R203" s="9">
        <v>43008</v>
      </c>
      <c r="S203" t="s">
        <v>239</v>
      </c>
      <c r="T203">
        <v>2017</v>
      </c>
      <c r="U203" s="9">
        <v>43008</v>
      </c>
      <c r="V203" s="22" t="s">
        <v>252</v>
      </c>
    </row>
    <row r="204" spans="1:22" ht="12.75">
      <c r="A204">
        <v>2017</v>
      </c>
      <c r="B204" t="s">
        <v>76</v>
      </c>
      <c r="C204">
        <v>3000</v>
      </c>
      <c r="D204" t="s">
        <v>74</v>
      </c>
      <c r="E204" s="4">
        <f t="shared" si="58"/>
        <v>6374901</v>
      </c>
      <c r="F204" s="4">
        <f t="shared" si="58"/>
        <v>0</v>
      </c>
      <c r="G204" s="4">
        <f t="shared" si="58"/>
        <v>1377739.06</v>
      </c>
      <c r="H204" s="5">
        <v>3500</v>
      </c>
      <c r="I204" s="6" t="s">
        <v>88</v>
      </c>
      <c r="J204" s="8">
        <f t="shared" si="59"/>
        <v>1836411</v>
      </c>
      <c r="K204" s="8">
        <f t="shared" si="59"/>
        <v>0</v>
      </c>
      <c r="L204" s="8">
        <f t="shared" si="59"/>
        <v>306137.25</v>
      </c>
      <c r="M204">
        <f t="shared" si="43"/>
        <v>55</v>
      </c>
      <c r="R204" s="9">
        <v>43008</v>
      </c>
      <c r="S204" t="s">
        <v>239</v>
      </c>
      <c r="T204">
        <v>2017</v>
      </c>
      <c r="U204" s="9">
        <v>43008</v>
      </c>
      <c r="V204" s="22" t="s">
        <v>252</v>
      </c>
    </row>
    <row r="205" spans="1:22" ht="12.75">
      <c r="A205">
        <v>2017</v>
      </c>
      <c r="B205" t="s">
        <v>76</v>
      </c>
      <c r="C205">
        <v>3000</v>
      </c>
      <c r="D205" t="s">
        <v>74</v>
      </c>
      <c r="E205" s="4">
        <f t="shared" si="58"/>
        <v>6374901</v>
      </c>
      <c r="F205" s="4">
        <f t="shared" si="58"/>
        <v>0</v>
      </c>
      <c r="G205" s="4">
        <f t="shared" si="58"/>
        <v>1377739.06</v>
      </c>
      <c r="H205" s="5">
        <v>3500</v>
      </c>
      <c r="I205" s="6" t="s">
        <v>88</v>
      </c>
      <c r="J205" s="8">
        <f t="shared" si="59"/>
        <v>1836411</v>
      </c>
      <c r="K205" s="8">
        <f t="shared" si="59"/>
        <v>0</v>
      </c>
      <c r="L205" s="8">
        <f t="shared" si="59"/>
        <v>306137.25</v>
      </c>
      <c r="M205">
        <f t="shared" si="43"/>
        <v>56</v>
      </c>
      <c r="R205" s="9">
        <v>43008</v>
      </c>
      <c r="S205" t="s">
        <v>239</v>
      </c>
      <c r="T205">
        <v>2017</v>
      </c>
      <c r="U205" s="9">
        <v>43008</v>
      </c>
      <c r="V205" s="22" t="s">
        <v>252</v>
      </c>
    </row>
    <row r="206" spans="1:22" ht="12.75">
      <c r="A206">
        <v>2017</v>
      </c>
      <c r="B206" t="s">
        <v>76</v>
      </c>
      <c r="C206">
        <v>3000</v>
      </c>
      <c r="D206" t="s">
        <v>74</v>
      </c>
      <c r="E206" s="4">
        <f t="shared" si="58"/>
        <v>6374901</v>
      </c>
      <c r="F206" s="4">
        <f t="shared" si="58"/>
        <v>0</v>
      </c>
      <c r="G206" s="4">
        <f t="shared" si="58"/>
        <v>1377739.06</v>
      </c>
      <c r="H206" s="5">
        <v>3500</v>
      </c>
      <c r="I206" s="6" t="s">
        <v>88</v>
      </c>
      <c r="J206" s="8">
        <f t="shared" si="59"/>
        <v>1836411</v>
      </c>
      <c r="K206" s="8">
        <f t="shared" si="59"/>
        <v>0</v>
      </c>
      <c r="L206" s="8">
        <f t="shared" si="59"/>
        <v>306137.25</v>
      </c>
      <c r="M206">
        <f t="shared" si="43"/>
        <v>57</v>
      </c>
      <c r="R206" s="9">
        <v>43008</v>
      </c>
      <c r="S206" t="s">
        <v>239</v>
      </c>
      <c r="T206">
        <v>2017</v>
      </c>
      <c r="U206" s="9">
        <v>43008</v>
      </c>
      <c r="V206" s="22" t="s">
        <v>252</v>
      </c>
    </row>
    <row r="207" spans="1:22" ht="12.75">
      <c r="A207">
        <v>2017</v>
      </c>
      <c r="B207" t="s">
        <v>76</v>
      </c>
      <c r="C207">
        <v>3000</v>
      </c>
      <c r="D207" t="s">
        <v>74</v>
      </c>
      <c r="E207" s="4">
        <f t="shared" si="58"/>
        <v>6374901</v>
      </c>
      <c r="F207" s="4">
        <f t="shared" si="58"/>
        <v>0</v>
      </c>
      <c r="G207" s="4">
        <f t="shared" si="58"/>
        <v>1377739.06</v>
      </c>
      <c r="H207" s="5">
        <v>3600</v>
      </c>
      <c r="I207" s="6" t="s">
        <v>89</v>
      </c>
      <c r="J207" s="8">
        <f>SUM('Tabla 235301'!D61:D65)</f>
        <v>471700</v>
      </c>
      <c r="K207" s="8">
        <f>SUM('Tabla 235301'!E61:E65)</f>
        <v>0</v>
      </c>
      <c r="L207" s="8">
        <f>SUM('Tabla 235301'!F61:F65)</f>
        <v>26448</v>
      </c>
      <c r="M207">
        <f t="shared" si="43"/>
        <v>58</v>
      </c>
      <c r="R207" s="9">
        <v>43008</v>
      </c>
      <c r="S207" t="s">
        <v>239</v>
      </c>
      <c r="T207">
        <v>2017</v>
      </c>
      <c r="U207" s="9">
        <v>43008</v>
      </c>
      <c r="V207" s="22" t="s">
        <v>252</v>
      </c>
    </row>
    <row r="208" spans="1:22" ht="12.75">
      <c r="A208">
        <v>2017</v>
      </c>
      <c r="B208" t="s">
        <v>76</v>
      </c>
      <c r="C208">
        <v>3000</v>
      </c>
      <c r="D208" t="s">
        <v>74</v>
      </c>
      <c r="E208" s="4">
        <f t="shared" si="58"/>
        <v>6374901</v>
      </c>
      <c r="F208" s="4">
        <f t="shared" si="58"/>
        <v>0</v>
      </c>
      <c r="G208" s="4">
        <f t="shared" si="58"/>
        <v>1377739.06</v>
      </c>
      <c r="H208" s="5">
        <v>3600</v>
      </c>
      <c r="I208" s="6" t="s">
        <v>89</v>
      </c>
      <c r="J208" s="8">
        <f aca="true" t="shared" si="60" ref="J208:L210">+J207</f>
        <v>471700</v>
      </c>
      <c r="K208" s="8">
        <f t="shared" si="60"/>
        <v>0</v>
      </c>
      <c r="L208" s="8">
        <f t="shared" si="60"/>
        <v>26448</v>
      </c>
      <c r="M208">
        <f t="shared" si="43"/>
        <v>59</v>
      </c>
      <c r="R208" s="9">
        <v>43008</v>
      </c>
      <c r="S208" t="s">
        <v>239</v>
      </c>
      <c r="T208">
        <v>2017</v>
      </c>
      <c r="U208" s="9">
        <v>43008</v>
      </c>
      <c r="V208" s="22" t="s">
        <v>252</v>
      </c>
    </row>
    <row r="209" spans="1:22" ht="12.75">
      <c r="A209">
        <v>2017</v>
      </c>
      <c r="B209" t="s">
        <v>76</v>
      </c>
      <c r="C209">
        <v>3000</v>
      </c>
      <c r="D209" t="s">
        <v>74</v>
      </c>
      <c r="E209" s="4">
        <f t="shared" si="58"/>
        <v>6374901</v>
      </c>
      <c r="F209" s="4">
        <f t="shared" si="58"/>
        <v>0</v>
      </c>
      <c r="G209" s="4">
        <f t="shared" si="58"/>
        <v>1377739.06</v>
      </c>
      <c r="H209" s="5">
        <v>3600</v>
      </c>
      <c r="I209" s="6" t="s">
        <v>89</v>
      </c>
      <c r="J209" s="8">
        <f t="shared" si="60"/>
        <v>471700</v>
      </c>
      <c r="K209" s="8">
        <f t="shared" si="60"/>
        <v>0</v>
      </c>
      <c r="L209" s="8">
        <f t="shared" si="60"/>
        <v>26448</v>
      </c>
      <c r="M209">
        <f t="shared" si="43"/>
        <v>60</v>
      </c>
      <c r="R209" s="9">
        <v>43008</v>
      </c>
      <c r="S209" t="s">
        <v>239</v>
      </c>
      <c r="T209">
        <v>2017</v>
      </c>
      <c r="U209" s="9">
        <v>43008</v>
      </c>
      <c r="V209" s="22" t="s">
        <v>252</v>
      </c>
    </row>
    <row r="210" spans="1:22" ht="12.75">
      <c r="A210">
        <v>2017</v>
      </c>
      <c r="B210" t="s">
        <v>76</v>
      </c>
      <c r="C210">
        <v>3000</v>
      </c>
      <c r="D210" t="s">
        <v>74</v>
      </c>
      <c r="E210" s="4">
        <f t="shared" si="58"/>
        <v>6374901</v>
      </c>
      <c r="F210" s="4">
        <f t="shared" si="58"/>
        <v>0</v>
      </c>
      <c r="G210" s="4">
        <f t="shared" si="58"/>
        <v>1377739.06</v>
      </c>
      <c r="H210" s="5">
        <v>3600</v>
      </c>
      <c r="I210" s="6" t="s">
        <v>89</v>
      </c>
      <c r="J210" s="8">
        <f t="shared" si="60"/>
        <v>471700</v>
      </c>
      <c r="K210" s="8">
        <f t="shared" si="60"/>
        <v>0</v>
      </c>
      <c r="L210" s="8">
        <f t="shared" si="60"/>
        <v>26448</v>
      </c>
      <c r="M210">
        <f t="shared" si="43"/>
        <v>61</v>
      </c>
      <c r="R210" s="9">
        <v>43008</v>
      </c>
      <c r="S210" t="s">
        <v>239</v>
      </c>
      <c r="T210">
        <v>2017</v>
      </c>
      <c r="U210" s="9">
        <v>43008</v>
      </c>
      <c r="V210" s="22" t="s">
        <v>252</v>
      </c>
    </row>
    <row r="211" spans="1:22" ht="12.75">
      <c r="A211">
        <v>2017</v>
      </c>
      <c r="B211" t="s">
        <v>76</v>
      </c>
      <c r="C211">
        <v>3000</v>
      </c>
      <c r="D211" t="s">
        <v>74</v>
      </c>
      <c r="E211" s="4">
        <f>+E209</f>
        <v>6374901</v>
      </c>
      <c r="F211" s="4">
        <f>+F209</f>
        <v>0</v>
      </c>
      <c r="G211" s="4">
        <f>+G209</f>
        <v>1377739.06</v>
      </c>
      <c r="H211" s="5">
        <v>3600</v>
      </c>
      <c r="I211" s="6" t="s">
        <v>89</v>
      </c>
      <c r="J211" s="8">
        <f>+J209</f>
        <v>471700</v>
      </c>
      <c r="K211" s="8">
        <f>+K209</f>
        <v>0</v>
      </c>
      <c r="L211" s="8">
        <f>+L209</f>
        <v>26448</v>
      </c>
      <c r="M211">
        <f t="shared" si="43"/>
        <v>62</v>
      </c>
      <c r="R211" s="9">
        <v>43008</v>
      </c>
      <c r="S211" t="s">
        <v>239</v>
      </c>
      <c r="T211">
        <v>2017</v>
      </c>
      <c r="U211" s="9">
        <v>43008</v>
      </c>
      <c r="V211" s="22" t="s">
        <v>252</v>
      </c>
    </row>
    <row r="212" spans="1:22" ht="12.75">
      <c r="A212">
        <v>2017</v>
      </c>
      <c r="B212" t="s">
        <v>76</v>
      </c>
      <c r="C212">
        <v>3000</v>
      </c>
      <c r="D212" t="s">
        <v>74</v>
      </c>
      <c r="E212" s="4">
        <f t="shared" si="58"/>
        <v>6374901</v>
      </c>
      <c r="F212" s="4">
        <f t="shared" si="58"/>
        <v>0</v>
      </c>
      <c r="G212" s="4">
        <f t="shared" si="58"/>
        <v>1377739.06</v>
      </c>
      <c r="H212" s="5">
        <v>3700</v>
      </c>
      <c r="I212" s="6" t="s">
        <v>90</v>
      </c>
      <c r="J212" s="8">
        <f>SUM('Tabla 235301'!D66:D71)</f>
        <v>1097490</v>
      </c>
      <c r="K212" s="8">
        <f>SUM('Tabla 235301'!E66:E71)</f>
        <v>0</v>
      </c>
      <c r="L212" s="8">
        <f>SUM('Tabla 235301'!F66:F71)</f>
        <v>388074.83</v>
      </c>
      <c r="M212">
        <f t="shared" si="43"/>
        <v>63</v>
      </c>
      <c r="R212" s="9">
        <v>43008</v>
      </c>
      <c r="S212" t="s">
        <v>239</v>
      </c>
      <c r="T212">
        <v>2017</v>
      </c>
      <c r="U212" s="9">
        <v>43008</v>
      </c>
      <c r="V212" s="22" t="s">
        <v>252</v>
      </c>
    </row>
    <row r="213" spans="1:22" ht="12.75">
      <c r="A213">
        <v>2017</v>
      </c>
      <c r="B213" t="s">
        <v>76</v>
      </c>
      <c r="C213">
        <v>3000</v>
      </c>
      <c r="D213" t="s">
        <v>74</v>
      </c>
      <c r="E213" s="4">
        <f t="shared" si="58"/>
        <v>6374901</v>
      </c>
      <c r="F213" s="4">
        <f t="shared" si="58"/>
        <v>0</v>
      </c>
      <c r="G213" s="4">
        <f t="shared" si="58"/>
        <v>1377739.06</v>
      </c>
      <c r="H213" s="5">
        <v>3700</v>
      </c>
      <c r="I213" s="6" t="s">
        <v>90</v>
      </c>
      <c r="J213" s="8">
        <f aca="true" t="shared" si="61" ref="J213:L216">+J212</f>
        <v>1097490</v>
      </c>
      <c r="K213" s="8">
        <f t="shared" si="61"/>
        <v>0</v>
      </c>
      <c r="L213" s="8">
        <f t="shared" si="61"/>
        <v>388074.83</v>
      </c>
      <c r="M213">
        <f t="shared" si="43"/>
        <v>64</v>
      </c>
      <c r="R213" s="9">
        <v>43008</v>
      </c>
      <c r="S213" t="s">
        <v>239</v>
      </c>
      <c r="T213">
        <v>2017</v>
      </c>
      <c r="U213" s="9">
        <v>43008</v>
      </c>
      <c r="V213" s="22" t="s">
        <v>252</v>
      </c>
    </row>
    <row r="214" spans="1:22" ht="12.75">
      <c r="A214">
        <v>2017</v>
      </c>
      <c r="B214" t="s">
        <v>76</v>
      </c>
      <c r="C214">
        <v>3000</v>
      </c>
      <c r="D214" t="s">
        <v>74</v>
      </c>
      <c r="E214" s="4">
        <f t="shared" si="58"/>
        <v>6374901</v>
      </c>
      <c r="F214" s="4">
        <f t="shared" si="58"/>
        <v>0</v>
      </c>
      <c r="G214" s="4">
        <f t="shared" si="58"/>
        <v>1377739.06</v>
      </c>
      <c r="H214" s="5">
        <v>3700</v>
      </c>
      <c r="I214" s="6" t="s">
        <v>90</v>
      </c>
      <c r="J214" s="8">
        <f t="shared" si="61"/>
        <v>1097490</v>
      </c>
      <c r="K214" s="8">
        <f t="shared" si="61"/>
        <v>0</v>
      </c>
      <c r="L214" s="8">
        <f t="shared" si="61"/>
        <v>388074.83</v>
      </c>
      <c r="M214">
        <f t="shared" si="43"/>
        <v>65</v>
      </c>
      <c r="R214" s="9">
        <v>43008</v>
      </c>
      <c r="S214" t="s">
        <v>239</v>
      </c>
      <c r="T214">
        <v>2017</v>
      </c>
      <c r="U214" s="9">
        <v>43008</v>
      </c>
      <c r="V214" s="22" t="s">
        <v>252</v>
      </c>
    </row>
    <row r="215" spans="1:22" ht="12.75">
      <c r="A215">
        <v>2017</v>
      </c>
      <c r="B215" t="s">
        <v>76</v>
      </c>
      <c r="C215">
        <v>3000</v>
      </c>
      <c r="D215" t="s">
        <v>74</v>
      </c>
      <c r="E215" s="4">
        <f t="shared" si="58"/>
        <v>6374901</v>
      </c>
      <c r="F215" s="4">
        <f t="shared" si="58"/>
        <v>0</v>
      </c>
      <c r="G215" s="4">
        <f t="shared" si="58"/>
        <v>1377739.06</v>
      </c>
      <c r="H215" s="5">
        <v>3700</v>
      </c>
      <c r="I215" s="6" t="s">
        <v>90</v>
      </c>
      <c r="J215" s="8">
        <f t="shared" si="61"/>
        <v>1097490</v>
      </c>
      <c r="K215" s="8">
        <f t="shared" si="61"/>
        <v>0</v>
      </c>
      <c r="L215" s="8">
        <f t="shared" si="61"/>
        <v>388074.83</v>
      </c>
      <c r="M215">
        <f t="shared" si="43"/>
        <v>66</v>
      </c>
      <c r="R215" s="9">
        <v>43008</v>
      </c>
      <c r="S215" t="s">
        <v>239</v>
      </c>
      <c r="T215">
        <v>2017</v>
      </c>
      <c r="U215" s="9">
        <v>43008</v>
      </c>
      <c r="V215" s="22" t="s">
        <v>252</v>
      </c>
    </row>
    <row r="216" spans="1:22" ht="12.75">
      <c r="A216">
        <v>2017</v>
      </c>
      <c r="B216" t="s">
        <v>76</v>
      </c>
      <c r="C216">
        <v>3000</v>
      </c>
      <c r="D216" t="s">
        <v>74</v>
      </c>
      <c r="E216" s="4">
        <f t="shared" si="58"/>
        <v>6374901</v>
      </c>
      <c r="F216" s="4">
        <f t="shared" si="58"/>
        <v>0</v>
      </c>
      <c r="G216" s="4">
        <f t="shared" si="58"/>
        <v>1377739.06</v>
      </c>
      <c r="H216" s="5">
        <v>3700</v>
      </c>
      <c r="I216" s="6" t="s">
        <v>90</v>
      </c>
      <c r="J216" s="8">
        <f t="shared" si="61"/>
        <v>1097490</v>
      </c>
      <c r="K216" s="8">
        <f t="shared" si="61"/>
        <v>0</v>
      </c>
      <c r="L216" s="8">
        <f t="shared" si="61"/>
        <v>388074.83</v>
      </c>
      <c r="M216">
        <f aca="true" t="shared" si="62" ref="M216:M229">+M215+1</f>
        <v>67</v>
      </c>
      <c r="R216" s="9">
        <v>43008</v>
      </c>
      <c r="S216" t="s">
        <v>239</v>
      </c>
      <c r="T216">
        <v>2017</v>
      </c>
      <c r="U216" s="9">
        <v>43008</v>
      </c>
      <c r="V216" s="22" t="s">
        <v>252</v>
      </c>
    </row>
    <row r="217" spans="1:22" ht="12.75">
      <c r="A217">
        <v>2017</v>
      </c>
      <c r="B217" t="s">
        <v>76</v>
      </c>
      <c r="C217">
        <v>3000</v>
      </c>
      <c r="D217" t="s">
        <v>74</v>
      </c>
      <c r="E217" s="4">
        <f>+E215</f>
        <v>6374901</v>
      </c>
      <c r="F217" s="4">
        <f>+F215</f>
        <v>0</v>
      </c>
      <c r="G217" s="4">
        <f>+G215</f>
        <v>1377739.06</v>
      </c>
      <c r="H217" s="5">
        <v>3700</v>
      </c>
      <c r="I217" s="6" t="s">
        <v>90</v>
      </c>
      <c r="J217" s="8">
        <f>+J215</f>
        <v>1097490</v>
      </c>
      <c r="K217" s="8">
        <f>+K215</f>
        <v>0</v>
      </c>
      <c r="L217" s="8">
        <f>+L215</f>
        <v>388074.83</v>
      </c>
      <c r="M217">
        <f t="shared" si="62"/>
        <v>68</v>
      </c>
      <c r="R217" s="9">
        <v>43008</v>
      </c>
      <c r="S217" t="s">
        <v>239</v>
      </c>
      <c r="T217">
        <v>2017</v>
      </c>
      <c r="U217" s="9">
        <v>43008</v>
      </c>
      <c r="V217" s="22" t="s">
        <v>252</v>
      </c>
    </row>
    <row r="218" spans="1:22" ht="12.75">
      <c r="A218">
        <v>2017</v>
      </c>
      <c r="B218" t="s">
        <v>76</v>
      </c>
      <c r="C218">
        <v>3000</v>
      </c>
      <c r="D218" t="s">
        <v>74</v>
      </c>
      <c r="E218" s="4">
        <f t="shared" si="58"/>
        <v>6374901</v>
      </c>
      <c r="F218" s="4">
        <f t="shared" si="58"/>
        <v>0</v>
      </c>
      <c r="G218" s="4">
        <f t="shared" si="58"/>
        <v>1377739.06</v>
      </c>
      <c r="H218" s="5">
        <v>3800</v>
      </c>
      <c r="I218" s="6" t="s">
        <v>91</v>
      </c>
      <c r="J218" s="8">
        <f>SUM('Tabla 235301'!D72:D75)</f>
        <v>813600</v>
      </c>
      <c r="K218" s="8">
        <f>SUM('Tabla 235301'!E72:E75)</f>
        <v>0</v>
      </c>
      <c r="L218" s="8">
        <f>SUM('Tabla 235301'!F72:F75)</f>
        <v>239293.21999999997</v>
      </c>
      <c r="M218">
        <f t="shared" si="62"/>
        <v>69</v>
      </c>
      <c r="R218" s="9">
        <v>43008</v>
      </c>
      <c r="S218" t="s">
        <v>239</v>
      </c>
      <c r="T218">
        <v>2017</v>
      </c>
      <c r="U218" s="9">
        <v>43008</v>
      </c>
      <c r="V218" s="22" t="s">
        <v>252</v>
      </c>
    </row>
    <row r="219" spans="1:22" ht="12.75">
      <c r="A219">
        <v>2017</v>
      </c>
      <c r="B219" t="s">
        <v>76</v>
      </c>
      <c r="C219">
        <v>3000</v>
      </c>
      <c r="D219" t="s">
        <v>74</v>
      </c>
      <c r="E219" s="4">
        <f aca="true" t="shared" si="63" ref="E219:G224">+E218</f>
        <v>6374901</v>
      </c>
      <c r="F219" s="4">
        <f t="shared" si="63"/>
        <v>0</v>
      </c>
      <c r="G219" s="4">
        <f t="shared" si="63"/>
        <v>1377739.06</v>
      </c>
      <c r="H219" s="5">
        <v>3800</v>
      </c>
      <c r="I219" s="6" t="s">
        <v>91</v>
      </c>
      <c r="J219" s="8">
        <f aca="true" t="shared" si="64" ref="J219:L221">+J218</f>
        <v>813600</v>
      </c>
      <c r="K219" s="8">
        <f t="shared" si="64"/>
        <v>0</v>
      </c>
      <c r="L219" s="8">
        <f t="shared" si="64"/>
        <v>239293.21999999997</v>
      </c>
      <c r="M219">
        <f t="shared" si="62"/>
        <v>70</v>
      </c>
      <c r="R219" s="9">
        <v>43008</v>
      </c>
      <c r="S219" t="s">
        <v>239</v>
      </c>
      <c r="T219">
        <v>2017</v>
      </c>
      <c r="U219" s="9">
        <v>43008</v>
      </c>
      <c r="V219" s="22" t="s">
        <v>252</v>
      </c>
    </row>
    <row r="220" spans="1:22" ht="12.75">
      <c r="A220">
        <v>2017</v>
      </c>
      <c r="B220" t="s">
        <v>76</v>
      </c>
      <c r="C220">
        <v>3000</v>
      </c>
      <c r="D220" t="s">
        <v>74</v>
      </c>
      <c r="E220" s="4">
        <f t="shared" si="63"/>
        <v>6374901</v>
      </c>
      <c r="F220" s="4">
        <f t="shared" si="63"/>
        <v>0</v>
      </c>
      <c r="G220" s="4">
        <f t="shared" si="63"/>
        <v>1377739.06</v>
      </c>
      <c r="H220" s="5">
        <v>3800</v>
      </c>
      <c r="I220" s="6" t="s">
        <v>91</v>
      </c>
      <c r="J220" s="8">
        <f t="shared" si="64"/>
        <v>813600</v>
      </c>
      <c r="K220" s="8">
        <f t="shared" si="64"/>
        <v>0</v>
      </c>
      <c r="L220" s="8">
        <f t="shared" si="64"/>
        <v>239293.21999999997</v>
      </c>
      <c r="M220">
        <f t="shared" si="62"/>
        <v>71</v>
      </c>
      <c r="R220" s="9">
        <v>43008</v>
      </c>
      <c r="S220" t="s">
        <v>239</v>
      </c>
      <c r="T220">
        <v>2017</v>
      </c>
      <c r="U220" s="9">
        <v>43008</v>
      </c>
      <c r="V220" s="22" t="s">
        <v>252</v>
      </c>
    </row>
    <row r="221" spans="1:22" ht="12.75">
      <c r="A221">
        <v>2017</v>
      </c>
      <c r="B221" t="s">
        <v>76</v>
      </c>
      <c r="C221">
        <v>3000</v>
      </c>
      <c r="D221" t="s">
        <v>74</v>
      </c>
      <c r="E221" s="4">
        <f t="shared" si="63"/>
        <v>6374901</v>
      </c>
      <c r="F221" s="4">
        <f t="shared" si="63"/>
        <v>0</v>
      </c>
      <c r="G221" s="4">
        <f t="shared" si="63"/>
        <v>1377739.06</v>
      </c>
      <c r="H221" s="5">
        <v>3800</v>
      </c>
      <c r="I221" s="6" t="s">
        <v>91</v>
      </c>
      <c r="J221" s="8">
        <f t="shared" si="64"/>
        <v>813600</v>
      </c>
      <c r="K221" s="8">
        <f t="shared" si="64"/>
        <v>0</v>
      </c>
      <c r="L221" s="8">
        <f t="shared" si="64"/>
        <v>239293.21999999997</v>
      </c>
      <c r="M221">
        <f t="shared" si="62"/>
        <v>72</v>
      </c>
      <c r="R221" s="9">
        <v>43008</v>
      </c>
      <c r="S221" t="s">
        <v>239</v>
      </c>
      <c r="T221">
        <v>2017</v>
      </c>
      <c r="U221" s="9">
        <v>43008</v>
      </c>
      <c r="V221" s="22" t="s">
        <v>252</v>
      </c>
    </row>
    <row r="222" spans="1:22" ht="12.75">
      <c r="A222">
        <v>2017</v>
      </c>
      <c r="B222" t="s">
        <v>76</v>
      </c>
      <c r="C222">
        <v>3000</v>
      </c>
      <c r="D222" t="s">
        <v>74</v>
      </c>
      <c r="E222" s="4">
        <f t="shared" si="63"/>
        <v>6374901</v>
      </c>
      <c r="F222" s="4">
        <f t="shared" si="63"/>
        <v>0</v>
      </c>
      <c r="G222" s="4">
        <f t="shared" si="63"/>
        <v>1377739.06</v>
      </c>
      <c r="H222" s="5">
        <v>3900</v>
      </c>
      <c r="I222" s="6" t="s">
        <v>92</v>
      </c>
      <c r="J222" s="8">
        <f>SUM('Tabla 235301'!D76:D78)</f>
        <v>378630</v>
      </c>
      <c r="K222" s="8">
        <f>SUM('Tabla 235301'!E76:E78)</f>
        <v>0</v>
      </c>
      <c r="L222" s="8">
        <f>SUM('Tabla 235301'!F76:F78)</f>
        <v>88482.17</v>
      </c>
      <c r="M222">
        <f t="shared" si="62"/>
        <v>73</v>
      </c>
      <c r="R222" s="9">
        <v>43008</v>
      </c>
      <c r="S222" t="s">
        <v>239</v>
      </c>
      <c r="T222">
        <v>2017</v>
      </c>
      <c r="U222" s="9">
        <v>43008</v>
      </c>
      <c r="V222" s="22" t="s">
        <v>252</v>
      </c>
    </row>
    <row r="223" spans="1:22" ht="12.75">
      <c r="A223">
        <v>2017</v>
      </c>
      <c r="B223" t="s">
        <v>76</v>
      </c>
      <c r="C223">
        <v>3000</v>
      </c>
      <c r="D223" t="s">
        <v>74</v>
      </c>
      <c r="E223" s="4">
        <f t="shared" si="63"/>
        <v>6374901</v>
      </c>
      <c r="F223" s="4">
        <f t="shared" si="63"/>
        <v>0</v>
      </c>
      <c r="G223" s="4">
        <f t="shared" si="63"/>
        <v>1377739.06</v>
      </c>
      <c r="H223" s="5">
        <v>3900</v>
      </c>
      <c r="I223" s="6" t="s">
        <v>92</v>
      </c>
      <c r="J223" s="8">
        <f aca="true" t="shared" si="65" ref="J223:L224">+J222</f>
        <v>378630</v>
      </c>
      <c r="K223" s="8">
        <f t="shared" si="65"/>
        <v>0</v>
      </c>
      <c r="L223" s="8">
        <f t="shared" si="65"/>
        <v>88482.17</v>
      </c>
      <c r="M223">
        <f t="shared" si="62"/>
        <v>74</v>
      </c>
      <c r="R223" s="9">
        <v>43008</v>
      </c>
      <c r="S223" t="s">
        <v>239</v>
      </c>
      <c r="T223">
        <v>2017</v>
      </c>
      <c r="U223" s="9">
        <v>43008</v>
      </c>
      <c r="V223" s="22" t="s">
        <v>252</v>
      </c>
    </row>
    <row r="224" spans="1:22" ht="12.75">
      <c r="A224">
        <v>2017</v>
      </c>
      <c r="B224" t="s">
        <v>76</v>
      </c>
      <c r="C224">
        <v>3000</v>
      </c>
      <c r="D224" t="s">
        <v>74</v>
      </c>
      <c r="E224" s="4">
        <f t="shared" si="63"/>
        <v>6374901</v>
      </c>
      <c r="F224" s="4">
        <f t="shared" si="63"/>
        <v>0</v>
      </c>
      <c r="G224" s="4">
        <f t="shared" si="63"/>
        <v>1377739.06</v>
      </c>
      <c r="H224" s="5">
        <v>3900</v>
      </c>
      <c r="I224" s="6" t="s">
        <v>92</v>
      </c>
      <c r="J224" s="8">
        <f t="shared" si="65"/>
        <v>378630</v>
      </c>
      <c r="K224" s="8">
        <f t="shared" si="65"/>
        <v>0</v>
      </c>
      <c r="L224" s="8">
        <f t="shared" si="65"/>
        <v>88482.17</v>
      </c>
      <c r="M224">
        <f t="shared" si="62"/>
        <v>75</v>
      </c>
      <c r="R224" s="9">
        <v>43008</v>
      </c>
      <c r="S224" t="s">
        <v>239</v>
      </c>
      <c r="T224">
        <v>2017</v>
      </c>
      <c r="U224" s="9">
        <v>43008</v>
      </c>
      <c r="V224" s="22" t="s">
        <v>252</v>
      </c>
    </row>
    <row r="225" spans="1:22" ht="12.75">
      <c r="A225">
        <v>2017</v>
      </c>
      <c r="B225" t="s">
        <v>76</v>
      </c>
      <c r="C225">
        <v>5000</v>
      </c>
      <c r="D225" t="s">
        <v>75</v>
      </c>
      <c r="E225" s="4">
        <f>SUM('Tabla 235301'!D79:D83)</f>
        <v>833000</v>
      </c>
      <c r="F225" s="4">
        <f>SUM('Tabla 235301'!E79:E83)</f>
        <v>0</v>
      </c>
      <c r="G225" s="4">
        <f>SUM('Tabla 235301'!F79:F83)</f>
        <v>3200</v>
      </c>
      <c r="H225" s="5">
        <v>5100</v>
      </c>
      <c r="I225" s="6" t="s">
        <v>93</v>
      </c>
      <c r="J225" s="8">
        <f>+'Tabla 235301'!D79+'Tabla 235301'!D80</f>
        <v>86000</v>
      </c>
      <c r="K225" s="8">
        <f>+'Tabla 235301'!E79+'Tabla 235301'!E80</f>
        <v>0</v>
      </c>
      <c r="L225" s="8">
        <f>+'Tabla 235301'!F79+'Tabla 235301'!F80</f>
        <v>3200</v>
      </c>
      <c r="M225">
        <f t="shared" si="62"/>
        <v>76</v>
      </c>
      <c r="R225" s="9">
        <v>43008</v>
      </c>
      <c r="S225" t="s">
        <v>239</v>
      </c>
      <c r="T225">
        <v>2017</v>
      </c>
      <c r="U225" s="9">
        <v>43008</v>
      </c>
      <c r="V225" s="22" t="s">
        <v>252</v>
      </c>
    </row>
    <row r="226" spans="1:22" ht="12.75">
      <c r="A226">
        <v>2017</v>
      </c>
      <c r="B226" t="s">
        <v>76</v>
      </c>
      <c r="C226">
        <v>5000</v>
      </c>
      <c r="D226" t="s">
        <v>75</v>
      </c>
      <c r="E226" s="4">
        <f>+E225</f>
        <v>833000</v>
      </c>
      <c r="F226" s="4">
        <f>SUM('Tabla 235301'!E80:E84)</f>
        <v>0</v>
      </c>
      <c r="G226" s="4">
        <f>+G225</f>
        <v>3200</v>
      </c>
      <c r="H226" s="5">
        <v>5100</v>
      </c>
      <c r="I226" s="6" t="s">
        <v>93</v>
      </c>
      <c r="J226" s="8">
        <f>+J225</f>
        <v>86000</v>
      </c>
      <c r="K226" s="8">
        <f>+'Tabla 235301'!E80</f>
        <v>0</v>
      </c>
      <c r="L226" s="8">
        <f>+L225</f>
        <v>3200</v>
      </c>
      <c r="M226">
        <f t="shared" si="62"/>
        <v>77</v>
      </c>
      <c r="R226" s="9">
        <v>43008</v>
      </c>
      <c r="S226" t="s">
        <v>239</v>
      </c>
      <c r="T226">
        <v>2017</v>
      </c>
      <c r="U226" s="9">
        <v>43008</v>
      </c>
      <c r="V226" s="22" t="s">
        <v>252</v>
      </c>
    </row>
    <row r="227" spans="1:22" ht="12.75">
      <c r="A227">
        <v>2017</v>
      </c>
      <c r="B227" t="s">
        <v>76</v>
      </c>
      <c r="C227">
        <v>5000</v>
      </c>
      <c r="D227" t="s">
        <v>75</v>
      </c>
      <c r="E227" s="4">
        <f>+E225</f>
        <v>833000</v>
      </c>
      <c r="F227" s="4">
        <f>+F225</f>
        <v>0</v>
      </c>
      <c r="G227" s="4">
        <f>+G225</f>
        <v>3200</v>
      </c>
      <c r="H227" s="5">
        <v>5400</v>
      </c>
      <c r="I227" s="6" t="s">
        <v>236</v>
      </c>
      <c r="J227" s="8">
        <f>+'Tabla 235301'!D81</f>
        <v>711000</v>
      </c>
      <c r="K227" s="8">
        <f>+'Tabla 235301'!E81</f>
        <v>0</v>
      </c>
      <c r="L227" s="8">
        <f>+'Tabla 235301'!F81</f>
        <v>0</v>
      </c>
      <c r="M227">
        <f t="shared" si="62"/>
        <v>78</v>
      </c>
      <c r="R227" s="9">
        <v>43008</v>
      </c>
      <c r="S227" t="s">
        <v>239</v>
      </c>
      <c r="T227">
        <v>2017</v>
      </c>
      <c r="U227" s="9">
        <v>43008</v>
      </c>
      <c r="V227" s="22" t="s">
        <v>252</v>
      </c>
    </row>
    <row r="228" spans="1:22" ht="12.75">
      <c r="A228">
        <v>2017</v>
      </c>
      <c r="B228" t="s">
        <v>76</v>
      </c>
      <c r="C228">
        <v>5000</v>
      </c>
      <c r="D228" t="s">
        <v>75</v>
      </c>
      <c r="E228" s="4">
        <f aca="true" t="shared" si="66" ref="E228:G229">+E227</f>
        <v>833000</v>
      </c>
      <c r="F228" s="4">
        <f t="shared" si="66"/>
        <v>0</v>
      </c>
      <c r="G228" s="4">
        <f t="shared" si="66"/>
        <v>3200</v>
      </c>
      <c r="H228" s="5">
        <v>5600</v>
      </c>
      <c r="I228" s="6" t="s">
        <v>237</v>
      </c>
      <c r="J228" s="8">
        <f>+'Tabla 235301'!D82</f>
        <v>6000</v>
      </c>
      <c r="K228" s="8">
        <f>+'Tabla 235301'!E82</f>
        <v>0</v>
      </c>
      <c r="L228" s="8">
        <f>+'Tabla 235301'!F82</f>
        <v>0</v>
      </c>
      <c r="M228">
        <f t="shared" si="62"/>
        <v>79</v>
      </c>
      <c r="R228" s="9">
        <v>43008</v>
      </c>
      <c r="S228" t="s">
        <v>239</v>
      </c>
      <c r="T228">
        <v>2017</v>
      </c>
      <c r="U228" s="9">
        <v>43008</v>
      </c>
      <c r="V228" s="22" t="s">
        <v>252</v>
      </c>
    </row>
    <row r="229" spans="1:22" ht="12.75">
      <c r="A229">
        <v>2017</v>
      </c>
      <c r="B229" t="s">
        <v>76</v>
      </c>
      <c r="C229">
        <v>5000</v>
      </c>
      <c r="D229" t="s">
        <v>75</v>
      </c>
      <c r="E229" s="4">
        <f t="shared" si="66"/>
        <v>833000</v>
      </c>
      <c r="F229" s="4">
        <f t="shared" si="66"/>
        <v>0</v>
      </c>
      <c r="G229" s="4">
        <f t="shared" si="66"/>
        <v>3200</v>
      </c>
      <c r="H229" s="5">
        <v>5900</v>
      </c>
      <c r="I229" s="6" t="s">
        <v>238</v>
      </c>
      <c r="J229" s="8">
        <f>+'Tabla 235301'!D83</f>
        <v>30000</v>
      </c>
      <c r="K229" s="8">
        <f>+'Tabla 235301'!E83</f>
        <v>0</v>
      </c>
      <c r="L229" s="8">
        <f>+'Tabla 235301'!F83</f>
        <v>0</v>
      </c>
      <c r="M229">
        <f t="shared" si="62"/>
        <v>80</v>
      </c>
      <c r="R229" s="9">
        <v>43008</v>
      </c>
      <c r="S229" t="s">
        <v>239</v>
      </c>
      <c r="T229">
        <v>2017</v>
      </c>
      <c r="U229" s="9">
        <v>43008</v>
      </c>
      <c r="V229" s="22" t="s">
        <v>252</v>
      </c>
    </row>
  </sheetData>
  <sheetProtection/>
  <mergeCells count="1">
    <mergeCell ref="A6:V6"/>
  </mergeCells>
  <printOptions/>
  <pageMargins left="0.7480314960629921" right="0.7480314960629921" top="0.984251968503937" bottom="0.984251968503937" header="0.5118110236220472" footer="0.5118110236220472"/>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N226"/>
  <sheetViews>
    <sheetView zoomScalePageLayoutView="0" workbookViewId="0" topLeftCell="A3">
      <pane ySplit="1" topLeftCell="A4" activePane="bottomLeft" state="frozen"/>
      <selection pane="topLeft" activeCell="A3" sqref="A3"/>
      <selection pane="bottomLeft" activeCell="E81" sqref="E81"/>
    </sheetView>
  </sheetViews>
  <sheetFormatPr defaultColWidth="9.140625" defaultRowHeight="12.75"/>
  <cols>
    <col min="1" max="1" width="6.8515625" style="0" customWidth="1"/>
    <col min="2" max="2" width="18.7109375" style="0" customWidth="1"/>
    <col min="3" max="3" width="38.140625" style="0" customWidth="1"/>
    <col min="4" max="4" width="33.00390625" style="4" customWidth="1"/>
    <col min="5" max="5" width="35.00390625" style="4" customWidth="1"/>
    <col min="6" max="6" width="16.8515625" style="4" customWidth="1"/>
    <col min="7" max="7" width="9.140625" style="0" customWidth="1"/>
    <col min="8" max="10" width="14.8515625" style="0" customWidth="1"/>
  </cols>
  <sheetData>
    <row r="1" spans="2:6" ht="12.75" hidden="1">
      <c r="B1" t="s">
        <v>7</v>
      </c>
      <c r="C1" t="s">
        <v>8</v>
      </c>
      <c r="D1" s="4" t="s">
        <v>9</v>
      </c>
      <c r="E1" s="4" t="s">
        <v>9</v>
      </c>
      <c r="F1" s="4" t="s">
        <v>9</v>
      </c>
    </row>
    <row r="2" spans="2:6" ht="12.75" hidden="1">
      <c r="B2" t="s">
        <v>52</v>
      </c>
      <c r="C2" t="s">
        <v>53</v>
      </c>
      <c r="D2" s="4" t="s">
        <v>54</v>
      </c>
      <c r="E2" s="4" t="s">
        <v>55</v>
      </c>
      <c r="F2" s="4" t="s">
        <v>56</v>
      </c>
    </row>
    <row r="3" spans="1:6" ht="15">
      <c r="A3" s="3" t="s">
        <v>57</v>
      </c>
      <c r="B3" s="3" t="s">
        <v>58</v>
      </c>
      <c r="C3" s="3" t="s">
        <v>59</v>
      </c>
      <c r="D3" s="7" t="s">
        <v>60</v>
      </c>
      <c r="E3" s="7" t="s">
        <v>61</v>
      </c>
      <c r="F3" s="7" t="s">
        <v>62</v>
      </c>
    </row>
    <row r="4" spans="1:6" ht="12.75">
      <c r="A4">
        <v>1</v>
      </c>
      <c r="B4" s="11" t="s">
        <v>180</v>
      </c>
      <c r="C4" s="6" t="s">
        <v>101</v>
      </c>
      <c r="D4" s="16">
        <v>7095300</v>
      </c>
      <c r="E4" s="16">
        <v>0</v>
      </c>
      <c r="F4" s="16">
        <v>1637731.5</v>
      </c>
    </row>
    <row r="5" spans="1:6" ht="12.75">
      <c r="A5">
        <f>+A4+1</f>
        <v>2</v>
      </c>
      <c r="B5" s="11" t="s">
        <v>181</v>
      </c>
      <c r="C5" s="6" t="s">
        <v>182</v>
      </c>
      <c r="D5" s="16">
        <v>1106200</v>
      </c>
      <c r="E5" s="16">
        <v>0</v>
      </c>
      <c r="F5" s="16">
        <v>239999.4</v>
      </c>
    </row>
    <row r="6" spans="1:6" ht="12.75">
      <c r="A6">
        <f aca="true" t="shared" si="0" ref="A6:A69">+A5+1</f>
        <v>3</v>
      </c>
      <c r="B6" s="11" t="s">
        <v>183</v>
      </c>
      <c r="C6" s="6" t="s">
        <v>184</v>
      </c>
      <c r="D6" s="16">
        <v>840192</v>
      </c>
      <c r="E6" s="16">
        <v>0</v>
      </c>
      <c r="F6" s="16">
        <v>925.71</v>
      </c>
    </row>
    <row r="7" spans="1:6" ht="12.75">
      <c r="A7">
        <f t="shared" si="0"/>
        <v>4</v>
      </c>
      <c r="B7" s="11" t="s">
        <v>185</v>
      </c>
      <c r="C7" s="6" t="s">
        <v>186</v>
      </c>
      <c r="D7" s="16">
        <v>101884</v>
      </c>
      <c r="E7" s="16">
        <v>0</v>
      </c>
      <c r="F7" s="16">
        <v>0</v>
      </c>
    </row>
    <row r="8" spans="1:6" ht="12.75">
      <c r="A8">
        <f t="shared" si="0"/>
        <v>5</v>
      </c>
      <c r="B8" s="11" t="s">
        <v>187</v>
      </c>
      <c r="C8" s="6" t="s">
        <v>188</v>
      </c>
      <c r="D8" s="16">
        <v>617100</v>
      </c>
      <c r="E8" s="16">
        <v>0</v>
      </c>
      <c r="F8" s="16">
        <v>138118.24</v>
      </c>
    </row>
    <row r="9" spans="1:6" ht="12.75">
      <c r="A9">
        <f t="shared" si="0"/>
        <v>6</v>
      </c>
      <c r="B9" s="11" t="s">
        <v>189</v>
      </c>
      <c r="C9" s="6" t="s">
        <v>190</v>
      </c>
      <c r="D9" s="16">
        <v>310306</v>
      </c>
      <c r="E9" s="16">
        <v>0</v>
      </c>
      <c r="F9" s="16">
        <v>48833.9</v>
      </c>
    </row>
    <row r="10" spans="1:6" ht="12.75">
      <c r="A10">
        <f t="shared" si="0"/>
        <v>7</v>
      </c>
      <c r="B10" s="11" t="s">
        <v>191</v>
      </c>
      <c r="C10" s="6" t="s">
        <v>192</v>
      </c>
      <c r="D10" s="16">
        <v>319664</v>
      </c>
      <c r="E10" s="16">
        <v>0</v>
      </c>
      <c r="F10" s="16">
        <v>49772.91</v>
      </c>
    </row>
    <row r="11" spans="1:6" ht="12.75">
      <c r="A11">
        <f t="shared" si="0"/>
        <v>8</v>
      </c>
      <c r="B11" s="11" t="s">
        <v>193</v>
      </c>
      <c r="C11" s="6" t="s">
        <v>194</v>
      </c>
      <c r="D11" s="16">
        <v>21900</v>
      </c>
      <c r="E11" s="16">
        <v>0</v>
      </c>
      <c r="F11" s="16">
        <v>0</v>
      </c>
    </row>
    <row r="12" spans="1:6" ht="12.75">
      <c r="A12">
        <f t="shared" si="0"/>
        <v>9</v>
      </c>
      <c r="B12" s="11" t="s">
        <v>195</v>
      </c>
      <c r="C12" s="6" t="s">
        <v>100</v>
      </c>
      <c r="D12" s="16">
        <v>188000</v>
      </c>
      <c r="E12" s="16">
        <v>0</v>
      </c>
      <c r="F12" s="16">
        <v>52048.38</v>
      </c>
    </row>
    <row r="13" spans="1:6" ht="12.75">
      <c r="A13">
        <f t="shared" si="0"/>
        <v>10</v>
      </c>
      <c r="B13" s="11" t="s">
        <v>196</v>
      </c>
      <c r="C13" s="6" t="s">
        <v>197</v>
      </c>
      <c r="D13" s="16">
        <v>92200</v>
      </c>
      <c r="E13" s="16"/>
      <c r="F13" s="16">
        <v>16206.21</v>
      </c>
    </row>
    <row r="14" spans="1:6" ht="12.75">
      <c r="A14">
        <f t="shared" si="0"/>
        <v>11</v>
      </c>
      <c r="B14" s="11" t="s">
        <v>198</v>
      </c>
      <c r="C14" s="6" t="s">
        <v>199</v>
      </c>
      <c r="D14" s="16">
        <v>166721</v>
      </c>
      <c r="E14" s="16"/>
      <c r="F14" s="16">
        <v>24138.95</v>
      </c>
    </row>
    <row r="15" spans="1:6" ht="12.75">
      <c r="A15">
        <f t="shared" si="0"/>
        <v>12</v>
      </c>
      <c r="B15" s="11" t="s">
        <v>200</v>
      </c>
      <c r="C15" s="6" t="s">
        <v>201</v>
      </c>
      <c r="D15" s="16">
        <v>64200</v>
      </c>
      <c r="E15" s="16"/>
      <c r="F15" s="16">
        <v>22128</v>
      </c>
    </row>
    <row r="16" spans="1:6" ht="12.75">
      <c r="A16">
        <f t="shared" si="0"/>
        <v>13</v>
      </c>
      <c r="B16" s="11" t="s">
        <v>202</v>
      </c>
      <c r="C16" s="6" t="s">
        <v>203</v>
      </c>
      <c r="D16" s="16">
        <v>202800</v>
      </c>
      <c r="E16" s="16"/>
      <c r="F16" s="16">
        <v>133630</v>
      </c>
    </row>
    <row r="17" spans="1:6" ht="12.75">
      <c r="A17">
        <f t="shared" si="0"/>
        <v>14</v>
      </c>
      <c r="B17" s="11" t="s">
        <v>204</v>
      </c>
      <c r="C17" s="6" t="s">
        <v>205</v>
      </c>
      <c r="D17" s="16">
        <v>24500</v>
      </c>
      <c r="E17" s="16"/>
      <c r="F17" s="16">
        <v>948</v>
      </c>
    </row>
    <row r="18" spans="1:6" ht="12.75">
      <c r="A18">
        <f t="shared" si="0"/>
        <v>15</v>
      </c>
      <c r="B18" s="11" t="s">
        <v>206</v>
      </c>
      <c r="C18" s="6" t="s">
        <v>207</v>
      </c>
      <c r="D18" s="16">
        <v>800</v>
      </c>
      <c r="E18" s="16"/>
      <c r="F18" s="16">
        <v>194.54</v>
      </c>
    </row>
    <row r="19" spans="1:6" ht="12.75">
      <c r="A19">
        <f t="shared" si="0"/>
        <v>16</v>
      </c>
      <c r="B19" s="11" t="s">
        <v>208</v>
      </c>
      <c r="C19" s="6" t="s">
        <v>209</v>
      </c>
      <c r="D19" s="16">
        <v>3000</v>
      </c>
      <c r="E19" s="16"/>
      <c r="F19" s="16">
        <v>0</v>
      </c>
    </row>
    <row r="20" spans="1:6" ht="12.75">
      <c r="A20">
        <f t="shared" si="0"/>
        <v>17</v>
      </c>
      <c r="B20" s="11" t="s">
        <v>210</v>
      </c>
      <c r="C20" s="6" t="s">
        <v>211</v>
      </c>
      <c r="D20" s="16">
        <v>173500</v>
      </c>
      <c r="E20" s="16"/>
      <c r="F20" s="16">
        <v>10686.54</v>
      </c>
    </row>
    <row r="21" spans="1:6" ht="12.75">
      <c r="A21">
        <f t="shared" si="0"/>
        <v>18</v>
      </c>
      <c r="B21" s="11" t="s">
        <v>212</v>
      </c>
      <c r="C21" s="6" t="s">
        <v>213</v>
      </c>
      <c r="D21" s="16">
        <v>2600</v>
      </c>
      <c r="E21" s="16"/>
      <c r="F21" s="16">
        <v>0</v>
      </c>
    </row>
    <row r="22" spans="1:6" ht="12.75">
      <c r="A22">
        <f t="shared" si="0"/>
        <v>19</v>
      </c>
      <c r="B22" s="11">
        <v>2461</v>
      </c>
      <c r="C22" s="6" t="s">
        <v>243</v>
      </c>
      <c r="D22" s="16">
        <v>2000</v>
      </c>
      <c r="E22" s="16"/>
      <c r="F22" s="16">
        <v>1936.41</v>
      </c>
    </row>
    <row r="23" spans="1:6" ht="12.75">
      <c r="A23">
        <f t="shared" si="0"/>
        <v>20</v>
      </c>
      <c r="B23" s="11">
        <v>2491</v>
      </c>
      <c r="C23" s="6" t="s">
        <v>244</v>
      </c>
      <c r="D23" s="16">
        <v>1700</v>
      </c>
      <c r="E23" s="16"/>
      <c r="F23" s="16">
        <v>716.59</v>
      </c>
    </row>
    <row r="24" spans="1:6" ht="12.75">
      <c r="A24">
        <f t="shared" si="0"/>
        <v>21</v>
      </c>
      <c r="B24" s="11" t="s">
        <v>214</v>
      </c>
      <c r="C24" s="12" t="s">
        <v>215</v>
      </c>
      <c r="D24" s="16">
        <v>2032379</v>
      </c>
      <c r="E24" s="16"/>
      <c r="F24" s="16">
        <v>521903.48</v>
      </c>
    </row>
    <row r="25" spans="1:6" ht="12.75">
      <c r="A25">
        <f t="shared" si="0"/>
        <v>22</v>
      </c>
      <c r="B25" s="11" t="s">
        <v>216</v>
      </c>
      <c r="C25" s="6" t="s">
        <v>217</v>
      </c>
      <c r="D25" s="16">
        <v>67000</v>
      </c>
      <c r="E25" s="16"/>
      <c r="F25" s="16">
        <v>16120.4</v>
      </c>
    </row>
    <row r="26" spans="1:6" ht="12.75">
      <c r="A26">
        <f t="shared" si="0"/>
        <v>23</v>
      </c>
      <c r="B26" s="11" t="s">
        <v>218</v>
      </c>
      <c r="C26" s="6" t="s">
        <v>219</v>
      </c>
      <c r="D26" s="16">
        <v>24000</v>
      </c>
      <c r="E26" s="16"/>
      <c r="F26" s="16">
        <v>2666.33</v>
      </c>
    </row>
    <row r="27" spans="1:6" ht="12.75">
      <c r="A27">
        <f t="shared" si="0"/>
        <v>24</v>
      </c>
      <c r="B27" s="11" t="s">
        <v>220</v>
      </c>
      <c r="C27" s="6" t="s">
        <v>221</v>
      </c>
      <c r="D27" s="16">
        <v>23000</v>
      </c>
      <c r="E27" s="16"/>
      <c r="F27" s="16">
        <v>3449.84</v>
      </c>
    </row>
    <row r="28" spans="1:6" ht="12.75">
      <c r="A28">
        <f t="shared" si="0"/>
        <v>25</v>
      </c>
      <c r="B28" s="11" t="s">
        <v>220</v>
      </c>
      <c r="C28" s="6" t="s">
        <v>246</v>
      </c>
      <c r="D28" s="16">
        <v>2000</v>
      </c>
      <c r="E28" s="16"/>
      <c r="F28" s="16">
        <v>1062.02</v>
      </c>
    </row>
    <row r="29" spans="1:6" ht="12.75">
      <c r="A29">
        <f t="shared" si="0"/>
        <v>26</v>
      </c>
      <c r="B29" s="11" t="s">
        <v>220</v>
      </c>
      <c r="C29" s="6" t="s">
        <v>247</v>
      </c>
      <c r="D29" s="16">
        <v>1200</v>
      </c>
      <c r="E29" s="16"/>
      <c r="F29" s="16">
        <v>416.28</v>
      </c>
    </row>
    <row r="30" spans="1:6" ht="12.75">
      <c r="A30">
        <f t="shared" si="0"/>
        <v>27</v>
      </c>
      <c r="B30" s="13" t="s">
        <v>222</v>
      </c>
      <c r="C30" s="6" t="s">
        <v>223</v>
      </c>
      <c r="D30" s="16">
        <v>4000</v>
      </c>
      <c r="E30" s="16"/>
      <c r="F30" s="16">
        <v>0</v>
      </c>
    </row>
    <row r="31" spans="1:6" ht="12.75">
      <c r="A31">
        <f t="shared" si="0"/>
        <v>28</v>
      </c>
      <c r="B31" s="13">
        <v>2921</v>
      </c>
      <c r="C31" s="6" t="s">
        <v>248</v>
      </c>
      <c r="D31" s="16">
        <v>2200</v>
      </c>
      <c r="E31" s="16"/>
      <c r="F31" s="16">
        <v>1146.99</v>
      </c>
    </row>
    <row r="32" spans="1:6" ht="12.75">
      <c r="A32">
        <f t="shared" si="0"/>
        <v>29</v>
      </c>
      <c r="B32" s="13" t="s">
        <v>224</v>
      </c>
      <c r="C32" s="6" t="s">
        <v>225</v>
      </c>
      <c r="D32" s="16">
        <v>6000</v>
      </c>
      <c r="E32" s="16"/>
      <c r="F32" s="16">
        <v>0</v>
      </c>
    </row>
    <row r="33" spans="1:6" ht="12.75">
      <c r="A33">
        <f t="shared" si="0"/>
        <v>30</v>
      </c>
      <c r="B33" s="13" t="s">
        <v>226</v>
      </c>
      <c r="C33" s="6" t="s">
        <v>227</v>
      </c>
      <c r="D33" s="16">
        <v>32600</v>
      </c>
      <c r="E33" s="16"/>
      <c r="F33" s="16">
        <v>3188</v>
      </c>
    </row>
    <row r="34" spans="1:6" ht="12.75">
      <c r="A34">
        <f t="shared" si="0"/>
        <v>31</v>
      </c>
      <c r="B34" s="13" t="s">
        <v>228</v>
      </c>
      <c r="C34" s="6" t="s">
        <v>229</v>
      </c>
      <c r="D34" s="16">
        <v>353317</v>
      </c>
      <c r="E34" s="16"/>
      <c r="F34" s="16">
        <v>48745.99</v>
      </c>
    </row>
    <row r="35" spans="1:6" ht="12.75">
      <c r="A35">
        <f t="shared" si="0"/>
        <v>32</v>
      </c>
      <c r="B35" s="13" t="s">
        <v>230</v>
      </c>
      <c r="C35" s="6" t="s">
        <v>231</v>
      </c>
      <c r="D35" s="16">
        <v>33000</v>
      </c>
      <c r="E35" s="16"/>
      <c r="F35" s="16">
        <v>0</v>
      </c>
    </row>
    <row r="36" spans="1:6" ht="12.75">
      <c r="A36">
        <f t="shared" si="0"/>
        <v>33</v>
      </c>
      <c r="B36" s="13">
        <v>2991</v>
      </c>
      <c r="C36" s="6" t="s">
        <v>249</v>
      </c>
      <c r="D36" s="16">
        <v>1200</v>
      </c>
      <c r="E36" s="16"/>
      <c r="F36" s="19">
        <v>359</v>
      </c>
    </row>
    <row r="37" spans="1:6" ht="12.75">
      <c r="A37">
        <f t="shared" si="0"/>
        <v>34</v>
      </c>
      <c r="B37" s="15" t="s">
        <v>102</v>
      </c>
      <c r="C37" s="14" t="s">
        <v>142</v>
      </c>
      <c r="D37" s="16">
        <v>65000</v>
      </c>
      <c r="E37" s="16"/>
      <c r="F37" s="16">
        <v>3045</v>
      </c>
    </row>
    <row r="38" spans="1:6" ht="12.75">
      <c r="A38">
        <f t="shared" si="0"/>
        <v>35</v>
      </c>
      <c r="B38" s="15" t="s">
        <v>103</v>
      </c>
      <c r="C38" s="14" t="s">
        <v>143</v>
      </c>
      <c r="D38" s="16">
        <v>5200</v>
      </c>
      <c r="E38" s="16"/>
      <c r="F38" s="16">
        <v>711.29</v>
      </c>
    </row>
    <row r="39" spans="1:6" ht="12.75">
      <c r="A39">
        <f t="shared" si="0"/>
        <v>36</v>
      </c>
      <c r="B39" s="15" t="s">
        <v>104</v>
      </c>
      <c r="C39" s="14" t="s">
        <v>144</v>
      </c>
      <c r="D39" s="16">
        <v>129100</v>
      </c>
      <c r="E39" s="16"/>
      <c r="F39" s="16">
        <v>17877</v>
      </c>
    </row>
    <row r="40" spans="1:6" ht="25.5">
      <c r="A40">
        <f t="shared" si="0"/>
        <v>37</v>
      </c>
      <c r="B40" s="15" t="s">
        <v>105</v>
      </c>
      <c r="C40" s="14" t="s">
        <v>145</v>
      </c>
      <c r="D40" s="16">
        <v>290400</v>
      </c>
      <c r="E40" s="16"/>
      <c r="F40" s="16">
        <v>87482.68</v>
      </c>
    </row>
    <row r="41" spans="1:6" ht="12.75">
      <c r="A41">
        <f t="shared" si="0"/>
        <v>38</v>
      </c>
      <c r="B41" s="15" t="s">
        <v>106</v>
      </c>
      <c r="C41" s="14" t="s">
        <v>146</v>
      </c>
      <c r="D41" s="16">
        <v>15900</v>
      </c>
      <c r="E41" s="16"/>
      <c r="F41" s="16">
        <v>274.8</v>
      </c>
    </row>
    <row r="42" spans="1:6" ht="12.75">
      <c r="A42">
        <f t="shared" si="0"/>
        <v>39</v>
      </c>
      <c r="B42" s="15" t="s">
        <v>107</v>
      </c>
      <c r="C42" s="14" t="s">
        <v>147</v>
      </c>
      <c r="D42" s="16">
        <v>32000</v>
      </c>
      <c r="E42" s="16"/>
      <c r="F42" s="16">
        <v>31944</v>
      </c>
    </row>
    <row r="43" spans="1:6" ht="12.75">
      <c r="A43">
        <f t="shared" si="0"/>
        <v>40</v>
      </c>
      <c r="B43" s="15" t="s">
        <v>108</v>
      </c>
      <c r="C43" s="14" t="s">
        <v>148</v>
      </c>
      <c r="D43" s="16">
        <v>378300</v>
      </c>
      <c r="E43" s="16"/>
      <c r="F43" s="16">
        <v>43048.9</v>
      </c>
    </row>
    <row r="44" spans="1:6" ht="25.5">
      <c r="A44">
        <f t="shared" si="0"/>
        <v>41</v>
      </c>
      <c r="B44" s="15" t="s">
        <v>109</v>
      </c>
      <c r="C44" s="14" t="s">
        <v>149</v>
      </c>
      <c r="D44" s="16">
        <v>35000</v>
      </c>
      <c r="E44" s="16"/>
      <c r="F44" s="16">
        <v>3654</v>
      </c>
    </row>
    <row r="45" spans="1:6" ht="12.75">
      <c r="A45">
        <f t="shared" si="0"/>
        <v>42</v>
      </c>
      <c r="B45" s="15" t="s">
        <v>110</v>
      </c>
      <c r="C45" s="14" t="s">
        <v>82</v>
      </c>
      <c r="D45" s="16">
        <v>27500</v>
      </c>
      <c r="E45" s="16"/>
      <c r="F45" s="16">
        <v>8334</v>
      </c>
    </row>
    <row r="46" spans="1:6" ht="12.75">
      <c r="A46">
        <f t="shared" si="0"/>
        <v>43</v>
      </c>
      <c r="B46" s="15" t="s">
        <v>111</v>
      </c>
      <c r="C46" s="14" t="s">
        <v>150</v>
      </c>
      <c r="D46" s="16">
        <v>289500</v>
      </c>
      <c r="E46" s="16"/>
      <c r="F46" s="16">
        <v>76120</v>
      </c>
    </row>
    <row r="47" spans="1:6" ht="25.5">
      <c r="A47">
        <f t="shared" si="0"/>
        <v>44</v>
      </c>
      <c r="B47" s="15" t="s">
        <v>112</v>
      </c>
      <c r="C47" s="14" t="s">
        <v>151</v>
      </c>
      <c r="D47" s="16">
        <v>79500</v>
      </c>
      <c r="E47" s="16"/>
      <c r="F47" s="16">
        <v>4867.12</v>
      </c>
    </row>
    <row r="48" spans="1:6" ht="38.25">
      <c r="A48">
        <f t="shared" si="0"/>
        <v>45</v>
      </c>
      <c r="B48" s="15" t="s">
        <v>113</v>
      </c>
      <c r="C48" s="14" t="s">
        <v>152</v>
      </c>
      <c r="D48" s="16">
        <v>110000</v>
      </c>
      <c r="E48" s="16"/>
      <c r="F48" s="16">
        <v>23234.8</v>
      </c>
    </row>
    <row r="49" spans="1:6" ht="12.75">
      <c r="A49">
        <f t="shared" si="0"/>
        <v>46</v>
      </c>
      <c r="B49" s="15" t="s">
        <v>114</v>
      </c>
      <c r="C49" s="14" t="s">
        <v>153</v>
      </c>
      <c r="D49" s="16">
        <v>46000</v>
      </c>
      <c r="E49" s="16"/>
      <c r="F49" s="16">
        <v>5916</v>
      </c>
    </row>
    <row r="50" spans="1:6" ht="25.5">
      <c r="A50">
        <f t="shared" si="0"/>
        <v>47</v>
      </c>
      <c r="B50" s="15" t="s">
        <v>115</v>
      </c>
      <c r="C50" s="14" t="s">
        <v>154</v>
      </c>
      <c r="D50" s="16">
        <v>42860</v>
      </c>
      <c r="E50" s="16"/>
      <c r="F50" s="16">
        <v>22794</v>
      </c>
    </row>
    <row r="51" spans="1:6" ht="12.75">
      <c r="A51">
        <f t="shared" si="0"/>
        <v>48</v>
      </c>
      <c r="B51" s="15" t="s">
        <v>116</v>
      </c>
      <c r="C51" s="14" t="s">
        <v>155</v>
      </c>
      <c r="D51" s="16">
        <v>4200</v>
      </c>
      <c r="E51" s="16"/>
      <c r="F51" s="16">
        <v>0</v>
      </c>
    </row>
    <row r="52" spans="1:6" ht="25.5">
      <c r="A52">
        <f t="shared" si="0"/>
        <v>49</v>
      </c>
      <c r="B52" s="15" t="s">
        <v>117</v>
      </c>
      <c r="C52" s="14" t="s">
        <v>156</v>
      </c>
      <c r="D52" s="16">
        <v>189500</v>
      </c>
      <c r="E52" s="16"/>
      <c r="F52" s="16">
        <v>0</v>
      </c>
    </row>
    <row r="53" spans="1:6" ht="12.75">
      <c r="A53">
        <f t="shared" si="0"/>
        <v>50</v>
      </c>
      <c r="B53" s="15" t="s">
        <v>118</v>
      </c>
      <c r="C53" s="14" t="s">
        <v>157</v>
      </c>
      <c r="D53" s="16">
        <v>11260</v>
      </c>
      <c r="E53" s="16"/>
      <c r="F53" s="16">
        <v>0</v>
      </c>
    </row>
    <row r="54" spans="1:6" ht="12.75">
      <c r="A54">
        <f t="shared" si="0"/>
        <v>51</v>
      </c>
      <c r="B54" s="15" t="s">
        <v>119</v>
      </c>
      <c r="C54" s="14" t="s">
        <v>158</v>
      </c>
      <c r="D54" s="16">
        <v>23850</v>
      </c>
      <c r="E54" s="16"/>
      <c r="F54" s="16">
        <v>0</v>
      </c>
    </row>
    <row r="55" spans="1:6" ht="12.75">
      <c r="A55">
        <f t="shared" si="0"/>
        <v>52</v>
      </c>
      <c r="B55" s="15" t="s">
        <v>120</v>
      </c>
      <c r="C55" s="14" t="s">
        <v>159</v>
      </c>
      <c r="D55" s="16">
        <v>2000</v>
      </c>
      <c r="E55" s="16"/>
      <c r="F55" s="16">
        <v>0</v>
      </c>
    </row>
    <row r="56" spans="1:6" ht="25.5">
      <c r="A56">
        <f t="shared" si="0"/>
        <v>53</v>
      </c>
      <c r="B56" s="15" t="s">
        <v>121</v>
      </c>
      <c r="C56" s="14" t="s">
        <v>160</v>
      </c>
      <c r="D56" s="16">
        <v>134600</v>
      </c>
      <c r="E56" s="16"/>
      <c r="F56" s="16">
        <v>21710.46</v>
      </c>
    </row>
    <row r="57" spans="1:6" ht="38.25">
      <c r="A57">
        <f t="shared" si="0"/>
        <v>54</v>
      </c>
      <c r="B57" s="15" t="s">
        <v>122</v>
      </c>
      <c r="C57" s="14" t="s">
        <v>161</v>
      </c>
      <c r="D57" s="16">
        <v>13600</v>
      </c>
      <c r="E57" s="16"/>
      <c r="F57" s="16">
        <v>0</v>
      </c>
    </row>
    <row r="58" spans="1:6" ht="38.25">
      <c r="A58">
        <f t="shared" si="0"/>
        <v>55</v>
      </c>
      <c r="B58" s="15" t="s">
        <v>123</v>
      </c>
      <c r="C58" s="14" t="s">
        <v>162</v>
      </c>
      <c r="D58" s="16">
        <v>685318</v>
      </c>
      <c r="E58" s="16"/>
      <c r="F58" s="16">
        <v>62176</v>
      </c>
    </row>
    <row r="59" spans="1:6" ht="25.5">
      <c r="A59">
        <f t="shared" si="0"/>
        <v>56</v>
      </c>
      <c r="B59" s="15" t="s">
        <v>124</v>
      </c>
      <c r="C59" s="14" t="s">
        <v>163</v>
      </c>
      <c r="D59" s="16">
        <v>830018</v>
      </c>
      <c r="E59" s="16"/>
      <c r="F59" s="16">
        <v>150170.79</v>
      </c>
    </row>
    <row r="60" spans="1:6" ht="25.5">
      <c r="A60">
        <f t="shared" si="0"/>
        <v>57</v>
      </c>
      <c r="B60" s="15" t="s">
        <v>125</v>
      </c>
      <c r="C60" s="14" t="s">
        <v>164</v>
      </c>
      <c r="D60" s="16">
        <v>172875</v>
      </c>
      <c r="E60" s="16"/>
      <c r="F60" s="16">
        <v>72080</v>
      </c>
    </row>
    <row r="61" spans="1:6" ht="38.25">
      <c r="A61">
        <f t="shared" si="0"/>
        <v>58</v>
      </c>
      <c r="B61" s="15" t="s">
        <v>126</v>
      </c>
      <c r="C61" s="14" t="s">
        <v>165</v>
      </c>
      <c r="D61" s="16">
        <v>40000</v>
      </c>
      <c r="E61" s="16"/>
      <c r="F61" s="16">
        <v>0</v>
      </c>
    </row>
    <row r="62" spans="1:6" ht="38.25">
      <c r="A62">
        <f t="shared" si="0"/>
        <v>59</v>
      </c>
      <c r="B62" s="15" t="s">
        <v>127</v>
      </c>
      <c r="C62" s="14" t="s">
        <v>166</v>
      </c>
      <c r="D62" s="16">
        <v>10000</v>
      </c>
      <c r="E62" s="16"/>
      <c r="F62" s="16">
        <v>0</v>
      </c>
    </row>
    <row r="63" spans="1:6" ht="25.5">
      <c r="A63">
        <f t="shared" si="0"/>
        <v>60</v>
      </c>
      <c r="B63" s="15" t="s">
        <v>128</v>
      </c>
      <c r="C63" s="14" t="s">
        <v>167</v>
      </c>
      <c r="D63" s="16">
        <v>336000</v>
      </c>
      <c r="E63" s="16"/>
      <c r="F63" s="16">
        <v>15428</v>
      </c>
    </row>
    <row r="64" spans="1:6" ht="12.75">
      <c r="A64">
        <f t="shared" si="0"/>
        <v>61</v>
      </c>
      <c r="B64" s="15">
        <v>3651</v>
      </c>
      <c r="C64" s="14" t="s">
        <v>250</v>
      </c>
      <c r="D64" s="16">
        <v>16000</v>
      </c>
      <c r="E64" s="16"/>
      <c r="F64" s="16">
        <v>11020</v>
      </c>
    </row>
    <row r="65" spans="1:6" ht="25.5">
      <c r="A65">
        <f t="shared" si="0"/>
        <v>62</v>
      </c>
      <c r="B65" s="15" t="s">
        <v>129</v>
      </c>
      <c r="C65" s="14" t="s">
        <v>168</v>
      </c>
      <c r="D65" s="16">
        <v>69700</v>
      </c>
      <c r="E65" s="16"/>
      <c r="F65" s="16">
        <v>0</v>
      </c>
    </row>
    <row r="66" spans="1:6" ht="12.75">
      <c r="A66">
        <f t="shared" si="0"/>
        <v>63</v>
      </c>
      <c r="B66" s="15" t="s">
        <v>130</v>
      </c>
      <c r="C66" s="14" t="s">
        <v>169</v>
      </c>
      <c r="D66" s="16">
        <v>124900</v>
      </c>
      <c r="E66" s="16"/>
      <c r="F66" s="16">
        <v>22688.93</v>
      </c>
    </row>
    <row r="67" spans="1:6" ht="12.75">
      <c r="A67">
        <f t="shared" si="0"/>
        <v>64</v>
      </c>
      <c r="B67" s="15">
        <v>3721</v>
      </c>
      <c r="C67" s="14" t="s">
        <v>251</v>
      </c>
      <c r="D67" s="16">
        <v>2200</v>
      </c>
      <c r="E67" s="16"/>
      <c r="F67" s="16">
        <v>1105</v>
      </c>
    </row>
    <row r="68" spans="1:6" ht="12.75">
      <c r="A68">
        <f t="shared" si="0"/>
        <v>65</v>
      </c>
      <c r="B68" s="15" t="s">
        <v>131</v>
      </c>
      <c r="C68" s="14" t="s">
        <v>170</v>
      </c>
      <c r="D68" s="16">
        <v>450290</v>
      </c>
      <c r="E68" s="16"/>
      <c r="F68" s="16">
        <v>87392.63</v>
      </c>
    </row>
    <row r="69" spans="1:6" ht="12.75">
      <c r="A69">
        <f t="shared" si="0"/>
        <v>66</v>
      </c>
      <c r="B69" s="15" t="s">
        <v>132</v>
      </c>
      <c r="C69" s="14" t="s">
        <v>171</v>
      </c>
      <c r="D69" s="16">
        <v>197000</v>
      </c>
      <c r="E69" s="16"/>
      <c r="F69" s="19">
        <v>147496.57</v>
      </c>
    </row>
    <row r="70" spans="1:6" ht="12.75">
      <c r="A70">
        <f aca="true" t="shared" si="1" ref="A70:A83">+A69+1</f>
        <v>67</v>
      </c>
      <c r="B70" s="15" t="s">
        <v>133</v>
      </c>
      <c r="C70" s="14" t="s">
        <v>172</v>
      </c>
      <c r="D70" s="16">
        <v>98100</v>
      </c>
      <c r="E70" s="16"/>
      <c r="F70" s="16">
        <v>0</v>
      </c>
    </row>
    <row r="71" spans="1:6" ht="12.75">
      <c r="A71">
        <f t="shared" si="1"/>
        <v>68</v>
      </c>
      <c r="B71" s="15" t="s">
        <v>134</v>
      </c>
      <c r="C71" s="14" t="s">
        <v>173</v>
      </c>
      <c r="D71" s="16">
        <v>225000</v>
      </c>
      <c r="E71" s="16"/>
      <c r="F71" s="16">
        <v>129391.7</v>
      </c>
    </row>
    <row r="72" spans="1:6" ht="12.75">
      <c r="A72">
        <f t="shared" si="1"/>
        <v>69</v>
      </c>
      <c r="B72" s="15" t="s">
        <v>135</v>
      </c>
      <c r="C72" s="14" t="s">
        <v>174</v>
      </c>
      <c r="D72" s="16">
        <v>338100</v>
      </c>
      <c r="E72" s="16"/>
      <c r="F72" s="16">
        <v>59793</v>
      </c>
    </row>
    <row r="73" spans="1:6" ht="12.75">
      <c r="A73">
        <f t="shared" si="1"/>
        <v>70</v>
      </c>
      <c r="B73" s="15" t="s">
        <v>136</v>
      </c>
      <c r="C73" s="14" t="s">
        <v>175</v>
      </c>
      <c r="D73" s="16">
        <v>76000</v>
      </c>
      <c r="E73" s="16"/>
      <c r="F73" s="16">
        <v>14556.17</v>
      </c>
    </row>
    <row r="74" spans="1:6" ht="12.75">
      <c r="A74">
        <f t="shared" si="1"/>
        <v>71</v>
      </c>
      <c r="B74" s="15" t="s">
        <v>137</v>
      </c>
      <c r="C74" s="14" t="s">
        <v>176</v>
      </c>
      <c r="D74" s="16">
        <v>200000</v>
      </c>
      <c r="E74" s="16"/>
      <c r="F74" s="16">
        <v>15000</v>
      </c>
    </row>
    <row r="75" spans="1:6" ht="12.75">
      <c r="A75">
        <f t="shared" si="1"/>
        <v>72</v>
      </c>
      <c r="B75" s="15" t="s">
        <v>138</v>
      </c>
      <c r="C75" s="14" t="s">
        <v>177</v>
      </c>
      <c r="D75" s="16">
        <v>199500</v>
      </c>
      <c r="E75" s="16"/>
      <c r="F75" s="16">
        <v>149944.05</v>
      </c>
    </row>
    <row r="76" spans="1:6" ht="25.5">
      <c r="A76">
        <f t="shared" si="1"/>
        <v>73</v>
      </c>
      <c r="B76" s="15" t="s">
        <v>139</v>
      </c>
      <c r="C76" s="14" t="s">
        <v>83</v>
      </c>
      <c r="D76" s="16">
        <v>57250</v>
      </c>
      <c r="E76" s="16"/>
      <c r="F76" s="16">
        <v>29438.17</v>
      </c>
    </row>
    <row r="77" spans="1:6" ht="12.75">
      <c r="A77">
        <f t="shared" si="1"/>
        <v>74</v>
      </c>
      <c r="B77" s="15" t="s">
        <v>140</v>
      </c>
      <c r="C77" s="14" t="s">
        <v>178</v>
      </c>
      <c r="D77" s="16">
        <v>70000</v>
      </c>
      <c r="E77" s="16"/>
      <c r="F77" s="16">
        <v>59044</v>
      </c>
    </row>
    <row r="78" spans="1:6" ht="12.75">
      <c r="A78">
        <f t="shared" si="1"/>
        <v>75</v>
      </c>
      <c r="B78" s="15" t="s">
        <v>141</v>
      </c>
      <c r="C78" s="14" t="s">
        <v>179</v>
      </c>
      <c r="D78" s="16">
        <v>251380</v>
      </c>
      <c r="E78" s="16"/>
      <c r="F78" s="16">
        <v>0</v>
      </c>
    </row>
    <row r="79" spans="1:6" ht="12.75">
      <c r="A79">
        <f t="shared" si="1"/>
        <v>76</v>
      </c>
      <c r="B79" s="6">
        <v>5111</v>
      </c>
      <c r="C79" s="14" t="s">
        <v>240</v>
      </c>
      <c r="D79" s="16">
        <v>4000</v>
      </c>
      <c r="E79" s="16"/>
      <c r="F79" s="16">
        <v>3200</v>
      </c>
    </row>
    <row r="80" spans="1:6" ht="25.5">
      <c r="A80">
        <f t="shared" si="1"/>
        <v>77</v>
      </c>
      <c r="B80" s="6">
        <v>5151</v>
      </c>
      <c r="C80" s="14" t="s">
        <v>232</v>
      </c>
      <c r="D80" s="16">
        <v>82000</v>
      </c>
      <c r="E80" s="16"/>
      <c r="F80" s="16">
        <v>0</v>
      </c>
    </row>
    <row r="81" spans="1:6" ht="12.75">
      <c r="A81">
        <f t="shared" si="1"/>
        <v>78</v>
      </c>
      <c r="B81" s="6">
        <v>5411</v>
      </c>
      <c r="C81" s="14" t="s">
        <v>233</v>
      </c>
      <c r="D81" s="16">
        <v>711000</v>
      </c>
      <c r="E81" s="16"/>
      <c r="F81" s="16">
        <v>0</v>
      </c>
    </row>
    <row r="82" spans="1:6" ht="25.5">
      <c r="A82">
        <f t="shared" si="1"/>
        <v>79</v>
      </c>
      <c r="B82" s="6">
        <v>5651</v>
      </c>
      <c r="C82" s="14" t="s">
        <v>234</v>
      </c>
      <c r="D82" s="16">
        <v>6000</v>
      </c>
      <c r="E82" s="16"/>
      <c r="F82" s="16">
        <v>0</v>
      </c>
    </row>
    <row r="83" spans="1:6" ht="12.75">
      <c r="A83">
        <f t="shared" si="1"/>
        <v>80</v>
      </c>
      <c r="B83" s="6">
        <v>5911</v>
      </c>
      <c r="C83" s="14" t="s">
        <v>235</v>
      </c>
      <c r="D83" s="16">
        <v>30000</v>
      </c>
      <c r="E83" s="16"/>
      <c r="F83" s="16">
        <v>0</v>
      </c>
    </row>
    <row r="84" spans="1:10" ht="12.75">
      <c r="A84">
        <v>1</v>
      </c>
      <c r="B84" s="11" t="s">
        <v>180</v>
      </c>
      <c r="C84" s="6" t="s">
        <v>101</v>
      </c>
      <c r="D84" s="16">
        <v>7095300</v>
      </c>
      <c r="E84" s="16">
        <v>0</v>
      </c>
      <c r="F84" s="16">
        <v>6654519.81</v>
      </c>
      <c r="H84" s="8"/>
      <c r="I84" s="8"/>
      <c r="J84" s="8"/>
    </row>
    <row r="85" spans="1:6" ht="12.75">
      <c r="A85">
        <f>+A84+1</f>
        <v>2</v>
      </c>
      <c r="B85" s="11" t="s">
        <v>181</v>
      </c>
      <c r="C85" s="6" t="s">
        <v>182</v>
      </c>
      <c r="D85" s="16">
        <v>1106200</v>
      </c>
      <c r="E85" s="16">
        <v>0</v>
      </c>
      <c r="F85" s="16">
        <v>779097.6</v>
      </c>
    </row>
    <row r="86" spans="1:6" ht="12.75">
      <c r="A86">
        <f aca="true" t="shared" si="2" ref="A86:A103">+A85+1</f>
        <v>3</v>
      </c>
      <c r="B86" s="11" t="s">
        <v>183</v>
      </c>
      <c r="C86" s="6" t="s">
        <v>184</v>
      </c>
      <c r="D86" s="16">
        <v>840192</v>
      </c>
      <c r="E86" s="16">
        <v>0</v>
      </c>
      <c r="F86" s="16">
        <v>833642.31</v>
      </c>
    </row>
    <row r="87" spans="1:6" ht="12.75">
      <c r="A87">
        <f t="shared" si="2"/>
        <v>4</v>
      </c>
      <c r="B87" s="11" t="s">
        <v>185</v>
      </c>
      <c r="C87" s="6" t="s">
        <v>186</v>
      </c>
      <c r="D87" s="16">
        <v>101884</v>
      </c>
      <c r="E87" s="16">
        <v>0</v>
      </c>
      <c r="F87" s="16">
        <v>69999.9</v>
      </c>
    </row>
    <row r="88" spans="1:6" ht="12.75">
      <c r="A88">
        <f t="shared" si="2"/>
        <v>5</v>
      </c>
      <c r="B88" s="11" t="s">
        <v>187</v>
      </c>
      <c r="C88" s="6" t="s">
        <v>188</v>
      </c>
      <c r="D88" s="16">
        <v>617100</v>
      </c>
      <c r="E88" s="16">
        <v>0</v>
      </c>
      <c r="F88" s="16">
        <v>570430.75</v>
      </c>
    </row>
    <row r="89" spans="1:6" ht="12.75">
      <c r="A89">
        <f t="shared" si="2"/>
        <v>6</v>
      </c>
      <c r="B89" s="11" t="s">
        <v>189</v>
      </c>
      <c r="C89" s="6" t="s">
        <v>190</v>
      </c>
      <c r="D89" s="16">
        <v>310306</v>
      </c>
      <c r="E89" s="16">
        <v>0</v>
      </c>
      <c r="F89" s="16">
        <v>304444.66</v>
      </c>
    </row>
    <row r="90" spans="1:6" ht="12.75">
      <c r="A90">
        <f t="shared" si="2"/>
        <v>7</v>
      </c>
      <c r="B90" s="11" t="s">
        <v>191</v>
      </c>
      <c r="C90" s="6" t="s">
        <v>192</v>
      </c>
      <c r="D90" s="16">
        <v>319664</v>
      </c>
      <c r="E90" s="16">
        <v>0</v>
      </c>
      <c r="F90" s="16">
        <v>312564.65</v>
      </c>
    </row>
    <row r="91" spans="1:6" ht="12.75">
      <c r="A91">
        <f t="shared" si="2"/>
        <v>8</v>
      </c>
      <c r="B91" s="11" t="s">
        <v>193</v>
      </c>
      <c r="C91" s="6" t="s">
        <v>194</v>
      </c>
      <c r="D91" s="16">
        <v>21900</v>
      </c>
      <c r="E91" s="16">
        <v>0</v>
      </c>
      <c r="F91" s="16">
        <v>0</v>
      </c>
    </row>
    <row r="92" spans="1:6" ht="12.75">
      <c r="A92">
        <f t="shared" si="2"/>
        <v>9</v>
      </c>
      <c r="B92" s="11" t="s">
        <v>195</v>
      </c>
      <c r="C92" s="6" t="s">
        <v>100</v>
      </c>
      <c r="D92" s="16">
        <v>135000</v>
      </c>
      <c r="E92" s="16">
        <v>0</v>
      </c>
      <c r="F92" s="16">
        <v>96604.05</v>
      </c>
    </row>
    <row r="93" spans="1:10" ht="12.75">
      <c r="A93">
        <f t="shared" si="2"/>
        <v>10</v>
      </c>
      <c r="B93" s="11" t="s">
        <v>196</v>
      </c>
      <c r="C93" s="6" t="s">
        <v>197</v>
      </c>
      <c r="D93" s="16">
        <v>89200</v>
      </c>
      <c r="E93" s="16">
        <v>0</v>
      </c>
      <c r="F93" s="16">
        <v>40546.64</v>
      </c>
      <c r="H93" s="8"/>
      <c r="I93" s="8"/>
      <c r="J93" s="8"/>
    </row>
    <row r="94" spans="1:6" ht="12.75">
      <c r="A94">
        <f t="shared" si="2"/>
        <v>11</v>
      </c>
      <c r="B94" s="11" t="s">
        <v>198</v>
      </c>
      <c r="C94" s="6" t="s">
        <v>199</v>
      </c>
      <c r="D94" s="16">
        <v>166721</v>
      </c>
      <c r="E94" s="16">
        <v>0</v>
      </c>
      <c r="F94" s="16">
        <v>157700.46</v>
      </c>
    </row>
    <row r="95" spans="1:6" ht="12.75">
      <c r="A95">
        <f t="shared" si="2"/>
        <v>12</v>
      </c>
      <c r="B95" s="11" t="s">
        <v>200</v>
      </c>
      <c r="C95" s="6" t="s">
        <v>201</v>
      </c>
      <c r="D95" s="16">
        <v>2200</v>
      </c>
      <c r="E95" s="16">
        <v>0</v>
      </c>
      <c r="F95" s="16">
        <v>149</v>
      </c>
    </row>
    <row r="96" spans="1:6" ht="12.75">
      <c r="A96">
        <f t="shared" si="2"/>
        <v>13</v>
      </c>
      <c r="B96" s="11" t="s">
        <v>202</v>
      </c>
      <c r="C96" s="6" t="s">
        <v>203</v>
      </c>
      <c r="D96" s="16">
        <v>38500</v>
      </c>
      <c r="E96" s="16">
        <v>0</v>
      </c>
      <c r="F96" s="16">
        <v>34817.4</v>
      </c>
    </row>
    <row r="97" spans="1:6" ht="12.75">
      <c r="A97">
        <f t="shared" si="2"/>
        <v>14</v>
      </c>
      <c r="B97" s="11" t="s">
        <v>204</v>
      </c>
      <c r="C97" s="6" t="s">
        <v>205</v>
      </c>
      <c r="D97" s="16">
        <v>24500</v>
      </c>
      <c r="E97" s="16">
        <v>0</v>
      </c>
      <c r="F97" s="16">
        <v>23321.59</v>
      </c>
    </row>
    <row r="98" spans="1:6" ht="12.75">
      <c r="A98">
        <f t="shared" si="2"/>
        <v>15</v>
      </c>
      <c r="B98" s="11" t="s">
        <v>206</v>
      </c>
      <c r="C98" s="6" t="s">
        <v>207</v>
      </c>
      <c r="D98" s="16">
        <v>800</v>
      </c>
      <c r="E98" s="16">
        <v>0</v>
      </c>
      <c r="F98" s="16">
        <v>769.46</v>
      </c>
    </row>
    <row r="99" spans="1:6" ht="12.75">
      <c r="A99">
        <f>+A98+1</f>
        <v>16</v>
      </c>
      <c r="B99" s="11" t="s">
        <v>208</v>
      </c>
      <c r="C99" s="6" t="s">
        <v>209</v>
      </c>
      <c r="D99" s="16">
        <v>3000</v>
      </c>
      <c r="E99" s="16">
        <v>0</v>
      </c>
      <c r="F99" s="16">
        <v>2277.56</v>
      </c>
    </row>
    <row r="100" spans="1:6" ht="12.75">
      <c r="A100">
        <f t="shared" si="2"/>
        <v>17</v>
      </c>
      <c r="B100" s="11" t="s">
        <v>210</v>
      </c>
      <c r="C100" s="6" t="s">
        <v>211</v>
      </c>
      <c r="D100" s="16">
        <v>505500</v>
      </c>
      <c r="E100" s="16">
        <v>25000</v>
      </c>
      <c r="F100" s="16">
        <v>524406.29</v>
      </c>
    </row>
    <row r="101" spans="1:6" ht="12.75">
      <c r="A101">
        <f t="shared" si="2"/>
        <v>18</v>
      </c>
      <c r="B101" s="11" t="s">
        <v>212</v>
      </c>
      <c r="C101" s="6" t="s">
        <v>213</v>
      </c>
      <c r="D101" s="16">
        <v>2600</v>
      </c>
      <c r="E101" s="16">
        <v>0</v>
      </c>
      <c r="F101" s="16">
        <v>1613.12</v>
      </c>
    </row>
    <row r="102" spans="1:6" ht="12.75">
      <c r="A102">
        <f t="shared" si="2"/>
        <v>19</v>
      </c>
      <c r="B102" s="11" t="s">
        <v>214</v>
      </c>
      <c r="C102" s="12" t="s">
        <v>215</v>
      </c>
      <c r="D102" s="16">
        <v>2021379</v>
      </c>
      <c r="E102" s="16">
        <v>0</v>
      </c>
      <c r="F102" s="16">
        <v>1715903.85</v>
      </c>
    </row>
    <row r="103" spans="1:6" ht="12.75">
      <c r="A103">
        <f t="shared" si="2"/>
        <v>20</v>
      </c>
      <c r="B103" s="11" t="s">
        <v>216</v>
      </c>
      <c r="C103" s="6" t="s">
        <v>217</v>
      </c>
      <c r="D103" s="16">
        <v>37000</v>
      </c>
      <c r="E103" s="16">
        <v>0</v>
      </c>
      <c r="F103" s="16">
        <v>33139.6</v>
      </c>
    </row>
    <row r="104" spans="1:6" ht="12.75">
      <c r="A104">
        <f>+A103+1</f>
        <v>21</v>
      </c>
      <c r="B104" s="11" t="s">
        <v>218</v>
      </c>
      <c r="C104" s="6" t="s">
        <v>219</v>
      </c>
      <c r="D104" s="16">
        <v>12000</v>
      </c>
      <c r="E104" s="16">
        <v>0</v>
      </c>
      <c r="F104" s="16">
        <v>11832.06</v>
      </c>
    </row>
    <row r="105" spans="1:6" ht="12.75">
      <c r="A105">
        <f aca="true" t="shared" si="3" ref="A105:A154">+A104+1</f>
        <v>22</v>
      </c>
      <c r="B105" s="11" t="s">
        <v>220</v>
      </c>
      <c r="C105" s="6" t="s">
        <v>221</v>
      </c>
      <c r="D105" s="16">
        <v>13000</v>
      </c>
      <c r="E105" s="16">
        <v>0</v>
      </c>
      <c r="F105" s="16">
        <v>12829.6</v>
      </c>
    </row>
    <row r="106" spans="1:6" ht="12.75">
      <c r="A106">
        <f t="shared" si="3"/>
        <v>23</v>
      </c>
      <c r="B106" s="13" t="s">
        <v>222</v>
      </c>
      <c r="C106" s="6" t="s">
        <v>223</v>
      </c>
      <c r="D106" s="16">
        <v>4000</v>
      </c>
      <c r="E106" s="16">
        <v>0</v>
      </c>
      <c r="F106" s="16">
        <v>3332.4</v>
      </c>
    </row>
    <row r="107" spans="1:6" ht="12.75">
      <c r="A107">
        <f t="shared" si="3"/>
        <v>24</v>
      </c>
      <c r="B107" s="13" t="s">
        <v>224</v>
      </c>
      <c r="C107" s="6" t="s">
        <v>225</v>
      </c>
      <c r="D107" s="16">
        <v>6000</v>
      </c>
      <c r="E107" s="16">
        <v>0</v>
      </c>
      <c r="F107" s="16">
        <v>1040.71</v>
      </c>
    </row>
    <row r="108" spans="1:6" ht="12.75">
      <c r="A108">
        <f t="shared" si="3"/>
        <v>25</v>
      </c>
      <c r="B108" s="13" t="s">
        <v>226</v>
      </c>
      <c r="C108" s="6" t="s">
        <v>227</v>
      </c>
      <c r="D108" s="16">
        <v>27000</v>
      </c>
      <c r="E108" s="16">
        <v>0</v>
      </c>
      <c r="F108" s="16">
        <v>18952.53</v>
      </c>
    </row>
    <row r="109" spans="1:6" ht="12.75">
      <c r="A109">
        <f t="shared" si="3"/>
        <v>26</v>
      </c>
      <c r="B109" s="13" t="s">
        <v>228</v>
      </c>
      <c r="C109" s="6" t="s">
        <v>229</v>
      </c>
      <c r="D109" s="16">
        <v>317600</v>
      </c>
      <c r="E109" s="16">
        <v>0</v>
      </c>
      <c r="F109" s="16">
        <v>313035.87</v>
      </c>
    </row>
    <row r="110" spans="1:6" ht="12.75">
      <c r="A110">
        <f t="shared" si="3"/>
        <v>27</v>
      </c>
      <c r="B110" s="13" t="s">
        <v>230</v>
      </c>
      <c r="C110" s="6" t="s">
        <v>231</v>
      </c>
      <c r="D110" s="16">
        <v>33000</v>
      </c>
      <c r="E110" s="16">
        <v>0</v>
      </c>
      <c r="F110" s="16">
        <v>4280.38</v>
      </c>
    </row>
    <row r="111" spans="1:10" ht="12.75">
      <c r="A111">
        <f t="shared" si="3"/>
        <v>28</v>
      </c>
      <c r="B111" s="15" t="s">
        <v>102</v>
      </c>
      <c r="C111" s="14" t="s">
        <v>142</v>
      </c>
      <c r="D111" s="16">
        <v>63000</v>
      </c>
      <c r="E111" s="16">
        <v>0</v>
      </c>
      <c r="F111" s="16">
        <v>32323</v>
      </c>
      <c r="H111" s="8"/>
      <c r="I111" s="8"/>
      <c r="J111" s="8"/>
    </row>
    <row r="112" spans="1:6" ht="12.75">
      <c r="A112">
        <f t="shared" si="3"/>
        <v>29</v>
      </c>
      <c r="B112" s="15" t="s">
        <v>103</v>
      </c>
      <c r="C112" s="14" t="s">
        <v>143</v>
      </c>
      <c r="D112" s="16">
        <v>5200</v>
      </c>
      <c r="E112" s="16">
        <v>0</v>
      </c>
      <c r="F112" s="16">
        <v>3137.61</v>
      </c>
    </row>
    <row r="113" spans="1:6" ht="12.75">
      <c r="A113">
        <f t="shared" si="3"/>
        <v>30</v>
      </c>
      <c r="B113" s="15" t="s">
        <v>104</v>
      </c>
      <c r="C113" s="14" t="s">
        <v>144</v>
      </c>
      <c r="D113" s="16">
        <v>129100</v>
      </c>
      <c r="E113" s="16">
        <v>0</v>
      </c>
      <c r="F113" s="16">
        <v>83738</v>
      </c>
    </row>
    <row r="114" spans="1:10" ht="25.5">
      <c r="A114">
        <f t="shared" si="3"/>
        <v>31</v>
      </c>
      <c r="B114" s="15" t="s">
        <v>105</v>
      </c>
      <c r="C114" s="14" t="s">
        <v>145</v>
      </c>
      <c r="D114" s="16">
        <v>310400</v>
      </c>
      <c r="E114" s="16">
        <v>0</v>
      </c>
      <c r="F114" s="16">
        <v>289167.53</v>
      </c>
      <c r="H114" s="4"/>
      <c r="I114" s="4"/>
      <c r="J114" s="4"/>
    </row>
    <row r="115" spans="1:6" ht="12.75">
      <c r="A115">
        <f t="shared" si="3"/>
        <v>32</v>
      </c>
      <c r="B115" s="15" t="s">
        <v>106</v>
      </c>
      <c r="C115" s="14" t="s">
        <v>146</v>
      </c>
      <c r="D115" s="16">
        <v>15900</v>
      </c>
      <c r="E115" s="16">
        <v>0</v>
      </c>
      <c r="F115" s="16">
        <v>2951.76</v>
      </c>
    </row>
    <row r="116" spans="1:6" ht="12.75">
      <c r="A116">
        <f t="shared" si="3"/>
        <v>33</v>
      </c>
      <c r="B116" s="15" t="s">
        <v>107</v>
      </c>
      <c r="C116" s="14" t="s">
        <v>147</v>
      </c>
      <c r="D116" s="16">
        <v>32000</v>
      </c>
      <c r="E116" s="16">
        <v>0</v>
      </c>
      <c r="F116" s="16">
        <v>31944</v>
      </c>
    </row>
    <row r="117" spans="1:6" ht="12.75">
      <c r="A117">
        <f t="shared" si="3"/>
        <v>34</v>
      </c>
      <c r="B117" s="15" t="s">
        <v>108</v>
      </c>
      <c r="C117" s="14" t="s">
        <v>148</v>
      </c>
      <c r="D117" s="16">
        <v>378300</v>
      </c>
      <c r="E117" s="16">
        <v>0</v>
      </c>
      <c r="F117" s="16">
        <v>293093.43</v>
      </c>
    </row>
    <row r="118" spans="1:6" ht="25.5">
      <c r="A118">
        <f t="shared" si="3"/>
        <v>35</v>
      </c>
      <c r="B118" s="15" t="s">
        <v>109</v>
      </c>
      <c r="C118" s="14" t="s">
        <v>149</v>
      </c>
      <c r="D118" s="16">
        <v>20000</v>
      </c>
      <c r="E118" s="16">
        <v>0</v>
      </c>
      <c r="F118" s="16">
        <v>19720</v>
      </c>
    </row>
    <row r="119" spans="1:6" ht="12.75">
      <c r="A119">
        <f t="shared" si="3"/>
        <v>36</v>
      </c>
      <c r="B119" s="15" t="s">
        <v>110</v>
      </c>
      <c r="C119" s="14" t="s">
        <v>82</v>
      </c>
      <c r="D119" s="16">
        <v>17500</v>
      </c>
      <c r="E119" s="16">
        <v>0</v>
      </c>
      <c r="F119" s="16">
        <v>16843.89</v>
      </c>
    </row>
    <row r="120" spans="1:6" ht="12.75">
      <c r="A120">
        <f t="shared" si="3"/>
        <v>37</v>
      </c>
      <c r="B120" s="15" t="s">
        <v>111</v>
      </c>
      <c r="C120" s="14" t="s">
        <v>150</v>
      </c>
      <c r="D120" s="16">
        <v>409500</v>
      </c>
      <c r="E120" s="16">
        <v>0</v>
      </c>
      <c r="F120" s="16">
        <v>318441.62</v>
      </c>
    </row>
    <row r="121" spans="1:6" ht="25.5">
      <c r="A121">
        <f t="shared" si="3"/>
        <v>38</v>
      </c>
      <c r="B121" s="15" t="s">
        <v>112</v>
      </c>
      <c r="C121" s="14" t="s">
        <v>151</v>
      </c>
      <c r="D121" s="16">
        <v>24000</v>
      </c>
      <c r="E121" s="16">
        <v>0</v>
      </c>
      <c r="F121" s="16">
        <v>19932.12</v>
      </c>
    </row>
    <row r="122" spans="1:6" ht="38.25">
      <c r="A122">
        <f t="shared" si="3"/>
        <v>39</v>
      </c>
      <c r="B122" s="15" t="s">
        <v>113</v>
      </c>
      <c r="C122" s="14" t="s">
        <v>152</v>
      </c>
      <c r="D122" s="16">
        <v>60000</v>
      </c>
      <c r="E122" s="16">
        <v>0</v>
      </c>
      <c r="F122" s="16">
        <v>58000</v>
      </c>
    </row>
    <row r="123" spans="1:6" ht="12.75">
      <c r="A123">
        <f t="shared" si="3"/>
        <v>40</v>
      </c>
      <c r="B123" s="15" t="s">
        <v>114</v>
      </c>
      <c r="C123" s="14" t="s">
        <v>153</v>
      </c>
      <c r="D123" s="16">
        <v>26000</v>
      </c>
      <c r="E123" s="16">
        <v>0</v>
      </c>
      <c r="F123" s="16">
        <v>18792</v>
      </c>
    </row>
    <row r="124" spans="1:6" ht="25.5">
      <c r="A124">
        <f t="shared" si="3"/>
        <v>41</v>
      </c>
      <c r="B124" s="15" t="s">
        <v>115</v>
      </c>
      <c r="C124" s="14" t="s">
        <v>154</v>
      </c>
      <c r="D124" s="16">
        <v>22860</v>
      </c>
      <c r="E124" s="16">
        <v>0</v>
      </c>
      <c r="F124" s="16">
        <v>20206</v>
      </c>
    </row>
    <row r="125" spans="1:6" ht="12.75">
      <c r="A125">
        <f t="shared" si="3"/>
        <v>42</v>
      </c>
      <c r="B125" s="15" t="s">
        <v>116</v>
      </c>
      <c r="C125" s="14" t="s">
        <v>155</v>
      </c>
      <c r="D125" s="16">
        <v>4200</v>
      </c>
      <c r="E125" s="16">
        <v>0</v>
      </c>
      <c r="F125" s="16">
        <v>4176</v>
      </c>
    </row>
    <row r="126" spans="1:6" ht="25.5">
      <c r="A126">
        <f t="shared" si="3"/>
        <v>43</v>
      </c>
      <c r="B126" s="15" t="s">
        <v>117</v>
      </c>
      <c r="C126" s="14" t="s">
        <v>156</v>
      </c>
      <c r="D126" s="16">
        <v>189500</v>
      </c>
      <c r="E126" s="16">
        <v>0</v>
      </c>
      <c r="F126" s="16">
        <v>188613.56</v>
      </c>
    </row>
    <row r="127" spans="1:6" ht="12.75">
      <c r="A127">
        <f t="shared" si="3"/>
        <v>44</v>
      </c>
      <c r="B127" s="15" t="s">
        <v>118</v>
      </c>
      <c r="C127" s="14" t="s">
        <v>157</v>
      </c>
      <c r="D127" s="16">
        <v>11260</v>
      </c>
      <c r="E127" s="16">
        <v>0</v>
      </c>
      <c r="F127" s="16">
        <v>10123.06</v>
      </c>
    </row>
    <row r="128" spans="1:6" ht="12.75">
      <c r="A128">
        <f t="shared" si="3"/>
        <v>45</v>
      </c>
      <c r="B128" s="15" t="s">
        <v>119</v>
      </c>
      <c r="C128" s="14" t="s">
        <v>158</v>
      </c>
      <c r="D128" s="16">
        <v>23850</v>
      </c>
      <c r="E128" s="16">
        <v>0</v>
      </c>
      <c r="F128" s="16">
        <v>0</v>
      </c>
    </row>
    <row r="129" spans="1:6" ht="12.75">
      <c r="A129">
        <f t="shared" si="3"/>
        <v>46</v>
      </c>
      <c r="B129" s="15" t="s">
        <v>120</v>
      </c>
      <c r="C129" s="14" t="s">
        <v>159</v>
      </c>
      <c r="D129" s="16">
        <v>2000</v>
      </c>
      <c r="E129" s="16">
        <v>0</v>
      </c>
      <c r="F129" s="16">
        <v>1892</v>
      </c>
    </row>
    <row r="130" spans="1:6" ht="25.5">
      <c r="A130">
        <f t="shared" si="3"/>
        <v>47</v>
      </c>
      <c r="B130" s="15" t="s">
        <v>121</v>
      </c>
      <c r="C130" s="14" t="s">
        <v>160</v>
      </c>
      <c r="D130" s="16">
        <v>129600</v>
      </c>
      <c r="E130" s="16">
        <v>0</v>
      </c>
      <c r="F130" s="16">
        <v>118670.47</v>
      </c>
    </row>
    <row r="131" spans="1:6" ht="38.25">
      <c r="A131">
        <f t="shared" si="3"/>
        <v>48</v>
      </c>
      <c r="B131" s="15" t="s">
        <v>122</v>
      </c>
      <c r="C131" s="14" t="s">
        <v>161</v>
      </c>
      <c r="D131" s="16">
        <v>13600</v>
      </c>
      <c r="E131" s="16">
        <v>0</v>
      </c>
      <c r="F131" s="16">
        <v>3541.21</v>
      </c>
    </row>
    <row r="132" spans="1:6" ht="38.25">
      <c r="A132">
        <f t="shared" si="3"/>
        <v>49</v>
      </c>
      <c r="B132" s="15" t="s">
        <v>123</v>
      </c>
      <c r="C132" s="14" t="s">
        <v>162</v>
      </c>
      <c r="D132" s="16">
        <v>661910</v>
      </c>
      <c r="E132" s="16">
        <v>-500000</v>
      </c>
      <c r="F132" s="16">
        <v>116448.94</v>
      </c>
    </row>
    <row r="133" spans="1:6" ht="25.5">
      <c r="A133">
        <f t="shared" si="3"/>
        <v>50</v>
      </c>
      <c r="B133" s="15" t="s">
        <v>124</v>
      </c>
      <c r="C133" s="14" t="s">
        <v>163</v>
      </c>
      <c r="D133" s="16">
        <v>830018</v>
      </c>
      <c r="E133" s="16">
        <v>0</v>
      </c>
      <c r="F133" s="16">
        <v>716746.05</v>
      </c>
    </row>
    <row r="134" spans="1:6" ht="25.5">
      <c r="A134">
        <f t="shared" si="3"/>
        <v>51</v>
      </c>
      <c r="B134" s="15" t="s">
        <v>125</v>
      </c>
      <c r="C134" s="14" t="s">
        <v>164</v>
      </c>
      <c r="D134" s="16">
        <v>128500</v>
      </c>
      <c r="E134" s="16">
        <v>0</v>
      </c>
      <c r="F134" s="16">
        <v>117788.82</v>
      </c>
    </row>
    <row r="135" spans="1:6" ht="38.25">
      <c r="A135">
        <f t="shared" si="3"/>
        <v>52</v>
      </c>
      <c r="B135" s="15" t="s">
        <v>126</v>
      </c>
      <c r="C135" s="14" t="s">
        <v>165</v>
      </c>
      <c r="D135" s="16">
        <v>160000</v>
      </c>
      <c r="E135" s="16">
        <v>0</v>
      </c>
      <c r="F135" s="16">
        <v>159011.98</v>
      </c>
    </row>
    <row r="136" spans="1:6" ht="38.25">
      <c r="A136">
        <f t="shared" si="3"/>
        <v>53</v>
      </c>
      <c r="B136" s="15" t="s">
        <v>127</v>
      </c>
      <c r="C136" s="14" t="s">
        <v>166</v>
      </c>
      <c r="D136" s="16">
        <v>10000</v>
      </c>
      <c r="E136" s="16">
        <v>0</v>
      </c>
      <c r="F136" s="16">
        <v>7540</v>
      </c>
    </row>
    <row r="137" spans="1:6" ht="25.5">
      <c r="A137">
        <f t="shared" si="3"/>
        <v>54</v>
      </c>
      <c r="B137" s="15" t="s">
        <v>128</v>
      </c>
      <c r="C137" s="14" t="s">
        <v>167</v>
      </c>
      <c r="D137" s="16">
        <v>406000</v>
      </c>
      <c r="E137" s="16">
        <v>50000</v>
      </c>
      <c r="F137" s="16">
        <v>440609.92</v>
      </c>
    </row>
    <row r="138" spans="1:6" ht="25.5">
      <c r="A138">
        <f t="shared" si="3"/>
        <v>55</v>
      </c>
      <c r="B138" s="15" t="s">
        <v>129</v>
      </c>
      <c r="C138" s="14" t="s">
        <v>168</v>
      </c>
      <c r="D138" s="16">
        <v>69700</v>
      </c>
      <c r="E138" s="16">
        <v>0</v>
      </c>
      <c r="F138" s="16">
        <v>69600</v>
      </c>
    </row>
    <row r="139" spans="1:6" ht="12.75">
      <c r="A139">
        <f t="shared" si="3"/>
        <v>56</v>
      </c>
      <c r="B139" s="15" t="s">
        <v>130</v>
      </c>
      <c r="C139" s="14" t="s">
        <v>169</v>
      </c>
      <c r="D139" s="16">
        <v>124900</v>
      </c>
      <c r="E139" s="16">
        <v>0</v>
      </c>
      <c r="F139" s="16">
        <v>100060.71</v>
      </c>
    </row>
    <row r="140" spans="1:6" ht="12.75">
      <c r="A140">
        <f t="shared" si="3"/>
        <v>57</v>
      </c>
      <c r="B140" s="15" t="s">
        <v>131</v>
      </c>
      <c r="C140" s="14" t="s">
        <v>170</v>
      </c>
      <c r="D140" s="16">
        <v>365490</v>
      </c>
      <c r="E140" s="16">
        <v>0</v>
      </c>
      <c r="F140" s="16">
        <v>302338.53</v>
      </c>
    </row>
    <row r="141" spans="1:6" ht="12.75">
      <c r="A141">
        <f t="shared" si="3"/>
        <v>58</v>
      </c>
      <c r="B141" s="15" t="s">
        <v>132</v>
      </c>
      <c r="C141" s="14" t="s">
        <v>171</v>
      </c>
      <c r="D141" s="16">
        <v>120700</v>
      </c>
      <c r="E141" s="16">
        <v>0</v>
      </c>
      <c r="F141" s="16">
        <v>114985.54</v>
      </c>
    </row>
    <row r="142" spans="1:6" ht="12.75">
      <c r="A142">
        <f t="shared" si="3"/>
        <v>59</v>
      </c>
      <c r="B142" s="15" t="s">
        <v>133</v>
      </c>
      <c r="C142" s="14" t="s">
        <v>172</v>
      </c>
      <c r="D142" s="16">
        <v>98100</v>
      </c>
      <c r="E142" s="16">
        <v>0</v>
      </c>
      <c r="F142" s="16">
        <v>22296.53</v>
      </c>
    </row>
    <row r="143" spans="1:6" ht="12.75">
      <c r="A143">
        <f t="shared" si="3"/>
        <v>60</v>
      </c>
      <c r="B143" s="15" t="s">
        <v>134</v>
      </c>
      <c r="C143" s="14" t="s">
        <v>173</v>
      </c>
      <c r="D143" s="16">
        <v>15000</v>
      </c>
      <c r="E143" s="16">
        <v>0</v>
      </c>
      <c r="F143" s="16">
        <v>12386</v>
      </c>
    </row>
    <row r="144" spans="1:6" ht="12.75">
      <c r="A144">
        <f t="shared" si="3"/>
        <v>61</v>
      </c>
      <c r="B144" s="15" t="s">
        <v>135</v>
      </c>
      <c r="C144" s="14" t="s">
        <v>174</v>
      </c>
      <c r="D144" s="16">
        <v>348100</v>
      </c>
      <c r="E144" s="16">
        <v>320000</v>
      </c>
      <c r="F144" s="16">
        <v>497487.22</v>
      </c>
    </row>
    <row r="145" spans="1:6" ht="12.75">
      <c r="A145">
        <f t="shared" si="3"/>
        <v>62</v>
      </c>
      <c r="B145" s="15" t="s">
        <v>136</v>
      </c>
      <c r="C145" s="14" t="s">
        <v>175</v>
      </c>
      <c r="D145" s="16">
        <v>50000</v>
      </c>
      <c r="E145" s="16">
        <v>0</v>
      </c>
      <c r="F145" s="16">
        <v>43349.2</v>
      </c>
    </row>
    <row r="146" spans="1:6" ht="12.75">
      <c r="A146">
        <f t="shared" si="3"/>
        <v>63</v>
      </c>
      <c r="B146" s="15" t="s">
        <v>137</v>
      </c>
      <c r="C146" s="14" t="s">
        <v>176</v>
      </c>
      <c r="D146" s="16">
        <v>260000</v>
      </c>
      <c r="E146" s="16">
        <v>0</v>
      </c>
      <c r="F146" s="16">
        <v>260000</v>
      </c>
    </row>
    <row r="147" spans="1:6" ht="12.75">
      <c r="A147">
        <f t="shared" si="3"/>
        <v>64</v>
      </c>
      <c r="B147" s="15" t="s">
        <v>138</v>
      </c>
      <c r="C147" s="14" t="s">
        <v>177</v>
      </c>
      <c r="D147" s="16">
        <v>94500</v>
      </c>
      <c r="E147" s="16">
        <v>0</v>
      </c>
      <c r="F147" s="16">
        <v>94424.48</v>
      </c>
    </row>
    <row r="148" spans="1:6" ht="25.5">
      <c r="A148">
        <f t="shared" si="3"/>
        <v>65</v>
      </c>
      <c r="B148" s="15" t="s">
        <v>139</v>
      </c>
      <c r="C148" s="14" t="s">
        <v>83</v>
      </c>
      <c r="D148" s="16">
        <v>57250</v>
      </c>
      <c r="E148" s="16">
        <v>0</v>
      </c>
      <c r="F148" s="16">
        <v>48460.75</v>
      </c>
    </row>
    <row r="149" spans="1:6" ht="12.75">
      <c r="A149">
        <f t="shared" si="3"/>
        <v>66</v>
      </c>
      <c r="B149" s="15" t="s">
        <v>140</v>
      </c>
      <c r="C149" s="14" t="s">
        <v>178</v>
      </c>
      <c r="D149" s="16">
        <v>70000</v>
      </c>
      <c r="E149" s="16">
        <v>0</v>
      </c>
      <c r="F149" s="16">
        <v>69580</v>
      </c>
    </row>
    <row r="150" spans="1:6" ht="12.75">
      <c r="A150">
        <f t="shared" si="3"/>
        <v>67</v>
      </c>
      <c r="B150" s="15" t="s">
        <v>141</v>
      </c>
      <c r="C150" s="14" t="s">
        <v>179</v>
      </c>
      <c r="D150" s="16">
        <v>685880</v>
      </c>
      <c r="E150" s="16">
        <v>105000</v>
      </c>
      <c r="F150" s="16">
        <v>629475</v>
      </c>
    </row>
    <row r="151" spans="1:10" ht="25.5">
      <c r="A151">
        <f t="shared" si="3"/>
        <v>68</v>
      </c>
      <c r="B151" s="6">
        <v>5151</v>
      </c>
      <c r="C151" s="14" t="s">
        <v>232</v>
      </c>
      <c r="D151" s="16">
        <v>82000</v>
      </c>
      <c r="E151" s="16">
        <v>0</v>
      </c>
      <c r="F151" s="16">
        <v>27140</v>
      </c>
      <c r="H151" s="8"/>
      <c r="I151" s="8"/>
      <c r="J151" s="8"/>
    </row>
    <row r="152" spans="1:6" ht="12.75">
      <c r="A152">
        <f t="shared" si="3"/>
        <v>69</v>
      </c>
      <c r="B152" s="6">
        <v>5411</v>
      </c>
      <c r="C152" s="14" t="s">
        <v>233</v>
      </c>
      <c r="D152" s="16">
        <v>711000</v>
      </c>
      <c r="E152" s="16">
        <v>0</v>
      </c>
      <c r="F152" s="16">
        <v>0</v>
      </c>
    </row>
    <row r="153" spans="1:10" ht="25.5">
      <c r="A153">
        <f t="shared" si="3"/>
        <v>70</v>
      </c>
      <c r="B153" s="6">
        <v>5651</v>
      </c>
      <c r="C153" s="14" t="s">
        <v>234</v>
      </c>
      <c r="D153" s="16">
        <v>6000</v>
      </c>
      <c r="E153" s="16">
        <v>0</v>
      </c>
      <c r="F153" s="16">
        <v>5443.29</v>
      </c>
      <c r="H153" s="8"/>
      <c r="I153" s="8"/>
      <c r="J153" s="8"/>
    </row>
    <row r="154" spans="1:6" ht="12.75">
      <c r="A154">
        <f t="shared" si="3"/>
        <v>71</v>
      </c>
      <c r="B154" s="6">
        <v>5911</v>
      </c>
      <c r="C154" s="14" t="s">
        <v>235</v>
      </c>
      <c r="D154" s="16">
        <v>30000</v>
      </c>
      <c r="E154" s="16">
        <v>0</v>
      </c>
      <c r="F154" s="16">
        <v>30000</v>
      </c>
    </row>
    <row r="155" spans="1:12" ht="12.75">
      <c r="A155">
        <v>1</v>
      </c>
      <c r="B155" s="11" t="s">
        <v>180</v>
      </c>
      <c r="C155" s="6" t="s">
        <v>101</v>
      </c>
      <c r="D155" s="4">
        <v>7379284.750161197</v>
      </c>
      <c r="E155" s="4">
        <v>0</v>
      </c>
      <c r="F155" s="4">
        <f>5912075+6066+533326+533326+1273</f>
        <v>6986066</v>
      </c>
      <c r="H155" s="8"/>
      <c r="I155" s="8"/>
      <c r="J155" s="8"/>
      <c r="L155" s="17"/>
    </row>
    <row r="156" spans="1:12" ht="12.75">
      <c r="A156">
        <f aca="true" t="shared" si="4" ref="A156:A216">+A155+1</f>
        <v>2</v>
      </c>
      <c r="B156" s="11" t="s">
        <v>181</v>
      </c>
      <c r="C156" s="6" t="s">
        <v>182</v>
      </c>
      <c r="D156" s="4">
        <v>421983.99260226684</v>
      </c>
      <c r="E156" s="4">
        <v>0</v>
      </c>
      <c r="F156" s="4">
        <v>399497.8</v>
      </c>
      <c r="L156" s="17"/>
    </row>
    <row r="157" spans="1:12" ht="12.75">
      <c r="A157">
        <f t="shared" si="4"/>
        <v>3</v>
      </c>
      <c r="B157" s="11" t="s">
        <v>183</v>
      </c>
      <c r="C157" s="6" t="s">
        <v>184</v>
      </c>
      <c r="D157" s="4">
        <v>723881.3480381477</v>
      </c>
      <c r="E157" s="4">
        <v>0</v>
      </c>
      <c r="F157" s="4">
        <f>683791+1517</f>
        <v>685308</v>
      </c>
      <c r="L157" s="17"/>
    </row>
    <row r="158" spans="1:12" ht="12.75">
      <c r="A158">
        <f t="shared" si="4"/>
        <v>4</v>
      </c>
      <c r="B158" s="11" t="s">
        <v>185</v>
      </c>
      <c r="C158" s="6" t="s">
        <v>186</v>
      </c>
      <c r="D158" s="4">
        <v>0</v>
      </c>
      <c r="E158" s="4">
        <v>0</v>
      </c>
      <c r="L158" s="17"/>
    </row>
    <row r="159" spans="1:12" ht="12.75">
      <c r="A159">
        <f t="shared" si="4"/>
        <v>5</v>
      </c>
      <c r="B159" s="11" t="s">
        <v>187</v>
      </c>
      <c r="C159" s="6" t="s">
        <v>188</v>
      </c>
      <c r="D159" s="4">
        <v>564102.223745143</v>
      </c>
      <c r="E159" s="4">
        <v>0</v>
      </c>
      <c r="F159" s="4">
        <v>534043</v>
      </c>
      <c r="L159" s="17"/>
    </row>
    <row r="160" spans="1:12" ht="12.75">
      <c r="A160">
        <f t="shared" si="4"/>
        <v>6</v>
      </c>
      <c r="B160" s="11" t="s">
        <v>189</v>
      </c>
      <c r="C160" s="6" t="s">
        <v>190</v>
      </c>
      <c r="D160" s="4">
        <v>309452.7590007702</v>
      </c>
      <c r="E160" s="4">
        <v>0</v>
      </c>
      <c r="F160" s="4">
        <v>292963</v>
      </c>
      <c r="L160" s="17"/>
    </row>
    <row r="161" spans="1:12" ht="12.75">
      <c r="A161">
        <f t="shared" si="4"/>
        <v>7</v>
      </c>
      <c r="B161" s="11" t="s">
        <v>191</v>
      </c>
      <c r="C161" s="6" t="s">
        <v>192</v>
      </c>
      <c r="D161" s="4">
        <v>351788.7078432891</v>
      </c>
      <c r="E161" s="4">
        <v>0</v>
      </c>
      <c r="F161" s="4">
        <v>333043</v>
      </c>
      <c r="L161" s="17"/>
    </row>
    <row r="162" spans="1:12" ht="12.75">
      <c r="A162">
        <f t="shared" si="4"/>
        <v>8</v>
      </c>
      <c r="B162" s="11" t="s">
        <v>193</v>
      </c>
      <c r="C162" s="6" t="s">
        <v>194</v>
      </c>
      <c r="D162" s="4">
        <v>0</v>
      </c>
      <c r="E162" s="4">
        <v>0</v>
      </c>
      <c r="F162" s="4">
        <v>0</v>
      </c>
      <c r="L162" s="17"/>
    </row>
    <row r="163" spans="1:12" ht="12.75">
      <c r="A163">
        <f t="shared" si="4"/>
        <v>9</v>
      </c>
      <c r="B163" s="11" t="s">
        <v>195</v>
      </c>
      <c r="C163" s="6" t="s">
        <v>100</v>
      </c>
      <c r="D163" s="4">
        <v>217506.21860918478</v>
      </c>
      <c r="E163" s="4">
        <v>0</v>
      </c>
      <c r="F163" s="4">
        <f>183914+11908+10094</f>
        <v>205916</v>
      </c>
      <c r="L163" s="17"/>
    </row>
    <row r="164" spans="1:12" ht="12.75">
      <c r="A164">
        <f t="shared" si="4"/>
        <v>10</v>
      </c>
      <c r="B164" s="11" t="s">
        <v>196</v>
      </c>
      <c r="C164" s="6" t="s">
        <v>197</v>
      </c>
      <c r="D164" s="4">
        <v>203007.88014094107</v>
      </c>
      <c r="E164" s="4">
        <v>0</v>
      </c>
      <c r="F164" s="4">
        <f>126045+4456</f>
        <v>130501</v>
      </c>
      <c r="H164" s="8"/>
      <c r="I164" s="8"/>
      <c r="J164" s="8"/>
      <c r="L164" s="17"/>
    </row>
    <row r="165" spans="1:12" ht="12.75">
      <c r="A165">
        <f t="shared" si="4"/>
        <v>11</v>
      </c>
      <c r="B165" s="11" t="s">
        <v>198</v>
      </c>
      <c r="C165" s="6" t="s">
        <v>199</v>
      </c>
      <c r="D165" s="4">
        <v>6969.106007091256</v>
      </c>
      <c r="E165" s="4">
        <v>0</v>
      </c>
      <c r="F165" s="4">
        <v>4480</v>
      </c>
      <c r="L165" s="17"/>
    </row>
    <row r="166" spans="1:12" ht="12.75">
      <c r="A166">
        <f t="shared" si="4"/>
        <v>12</v>
      </c>
      <c r="B166" s="11" t="s">
        <v>200</v>
      </c>
      <c r="C166" s="6" t="s">
        <v>201</v>
      </c>
      <c r="D166" s="4">
        <v>380230.06805564446</v>
      </c>
      <c r="E166" s="4">
        <v>0</v>
      </c>
      <c r="F166" s="4">
        <v>244426</v>
      </c>
      <c r="L166" s="17"/>
    </row>
    <row r="167" spans="1:12" ht="12.75">
      <c r="A167">
        <f t="shared" si="4"/>
        <v>13</v>
      </c>
      <c r="B167" s="11" t="s">
        <v>202</v>
      </c>
      <c r="C167" s="6" t="s">
        <v>203</v>
      </c>
      <c r="D167" s="4">
        <v>0</v>
      </c>
      <c r="E167" s="4">
        <v>0</v>
      </c>
      <c r="F167" s="4">
        <v>0</v>
      </c>
      <c r="L167" s="17"/>
    </row>
    <row r="168" spans="1:12" ht="12.75">
      <c r="A168">
        <f t="shared" si="4"/>
        <v>14</v>
      </c>
      <c r="B168" s="11" t="s">
        <v>204</v>
      </c>
      <c r="C168" s="6" t="s">
        <v>205</v>
      </c>
      <c r="D168" s="4">
        <v>6474.423928909332</v>
      </c>
      <c r="E168" s="4">
        <v>0</v>
      </c>
      <c r="F168" s="4">
        <v>4162</v>
      </c>
      <c r="L168" s="17"/>
    </row>
    <row r="169" spans="1:12" ht="12.75">
      <c r="A169">
        <f t="shared" si="4"/>
        <v>15</v>
      </c>
      <c r="B169" s="11" t="s">
        <v>206</v>
      </c>
      <c r="C169" s="6" t="s">
        <v>207</v>
      </c>
      <c r="D169" s="4">
        <v>0</v>
      </c>
      <c r="E169" s="4">
        <v>0</v>
      </c>
      <c r="F169" s="4">
        <v>0</v>
      </c>
      <c r="L169" s="17"/>
    </row>
    <row r="170" spans="1:12" ht="12.75">
      <c r="A170">
        <f t="shared" si="4"/>
        <v>16</v>
      </c>
      <c r="B170" s="11" t="s">
        <v>208</v>
      </c>
      <c r="C170" s="6" t="s">
        <v>209</v>
      </c>
      <c r="D170" s="4">
        <v>0</v>
      </c>
      <c r="E170" s="4">
        <v>0</v>
      </c>
      <c r="F170" s="4">
        <v>0</v>
      </c>
      <c r="L170" s="17"/>
    </row>
    <row r="171" spans="1:12" ht="12.75">
      <c r="A171">
        <f t="shared" si="4"/>
        <v>17</v>
      </c>
      <c r="B171" s="11" t="s">
        <v>210</v>
      </c>
      <c r="C171" s="6" t="s">
        <v>211</v>
      </c>
      <c r="D171" s="4">
        <v>79.33580499144064</v>
      </c>
      <c r="E171" s="4">
        <v>0</v>
      </c>
      <c r="F171" s="4">
        <v>51</v>
      </c>
      <c r="L171" s="17"/>
    </row>
    <row r="172" spans="1:12" ht="12.75">
      <c r="A172">
        <f t="shared" si="4"/>
        <v>18</v>
      </c>
      <c r="B172" s="11" t="s">
        <v>212</v>
      </c>
      <c r="C172" s="6" t="s">
        <v>213</v>
      </c>
      <c r="D172" s="4">
        <v>0</v>
      </c>
      <c r="E172" s="4">
        <v>0</v>
      </c>
      <c r="F172" s="4">
        <v>0</v>
      </c>
      <c r="L172" s="17"/>
    </row>
    <row r="173" spans="1:12" ht="12.75">
      <c r="A173">
        <f t="shared" si="4"/>
        <v>19</v>
      </c>
      <c r="B173" s="11" t="s">
        <v>214</v>
      </c>
      <c r="C173" s="12" t="s">
        <v>215</v>
      </c>
      <c r="D173" s="4">
        <v>3913409.6976449476</v>
      </c>
      <c r="E173" s="4">
        <v>0</v>
      </c>
      <c r="F173" s="4">
        <v>2515685</v>
      </c>
      <c r="L173" s="17"/>
    </row>
    <row r="174" spans="1:12" ht="12.75">
      <c r="A174">
        <f t="shared" si="4"/>
        <v>20</v>
      </c>
      <c r="B174" s="11" t="s">
        <v>216</v>
      </c>
      <c r="C174" s="6" t="s">
        <v>217</v>
      </c>
      <c r="D174" s="4">
        <v>17015.196764634857</v>
      </c>
      <c r="E174" s="4">
        <v>0</v>
      </c>
      <c r="F174" s="4">
        <f>8179+2759</f>
        <v>10938</v>
      </c>
      <c r="L174" s="17"/>
    </row>
    <row r="175" spans="1:12" ht="12.75">
      <c r="A175">
        <f>+A174+1</f>
        <v>21</v>
      </c>
      <c r="B175" s="11" t="s">
        <v>218</v>
      </c>
      <c r="C175" s="6" t="s">
        <v>219</v>
      </c>
      <c r="D175" s="4">
        <v>0</v>
      </c>
      <c r="E175" s="4">
        <v>0</v>
      </c>
      <c r="F175" s="4">
        <v>0</v>
      </c>
      <c r="L175" s="17"/>
    </row>
    <row r="176" spans="1:12" ht="12.75">
      <c r="A176">
        <f t="shared" si="4"/>
        <v>22</v>
      </c>
      <c r="B176" s="11" t="s">
        <v>220</v>
      </c>
      <c r="C176" s="6" t="s">
        <v>221</v>
      </c>
      <c r="D176" s="4">
        <v>0</v>
      </c>
      <c r="E176" s="4">
        <v>0</v>
      </c>
      <c r="F176" s="4">
        <v>0</v>
      </c>
      <c r="L176" s="17"/>
    </row>
    <row r="177" spans="1:12" ht="12.75">
      <c r="A177">
        <f t="shared" si="4"/>
        <v>23</v>
      </c>
      <c r="B177" s="13" t="s">
        <v>222</v>
      </c>
      <c r="C177" s="6" t="s">
        <v>223</v>
      </c>
      <c r="D177" s="4">
        <v>1776.499790200494</v>
      </c>
      <c r="E177" s="4">
        <v>0</v>
      </c>
      <c r="F177" s="4">
        <v>1142</v>
      </c>
      <c r="L177" s="17"/>
    </row>
    <row r="178" spans="1:12" ht="12.75">
      <c r="A178">
        <f t="shared" si="4"/>
        <v>24</v>
      </c>
      <c r="B178" s="13" t="s">
        <v>224</v>
      </c>
      <c r="C178" s="6" t="s">
        <v>225</v>
      </c>
      <c r="D178" s="4">
        <v>0</v>
      </c>
      <c r="E178" s="4">
        <v>0</v>
      </c>
      <c r="F178" s="4">
        <v>0</v>
      </c>
      <c r="L178" s="17"/>
    </row>
    <row r="179" spans="1:12" ht="12.75">
      <c r="A179">
        <f t="shared" si="4"/>
        <v>25</v>
      </c>
      <c r="B179" s="13" t="s">
        <v>226</v>
      </c>
      <c r="C179" s="6" t="s">
        <v>227</v>
      </c>
      <c r="D179" s="4">
        <v>0</v>
      </c>
      <c r="E179" s="4">
        <v>0</v>
      </c>
      <c r="F179" s="4">
        <v>0</v>
      </c>
      <c r="L179" s="17"/>
    </row>
    <row r="180" spans="1:12" ht="12.75">
      <c r="A180">
        <f t="shared" si="4"/>
        <v>26</v>
      </c>
      <c r="B180" s="13" t="s">
        <v>228</v>
      </c>
      <c r="C180" s="6" t="s">
        <v>229</v>
      </c>
      <c r="D180" s="4">
        <v>257237.79186263934</v>
      </c>
      <c r="E180" s="4">
        <v>0</v>
      </c>
      <c r="F180" s="4">
        <v>165362</v>
      </c>
      <c r="L180" s="17"/>
    </row>
    <row r="181" spans="1:12" ht="12.75">
      <c r="A181">
        <f t="shared" si="4"/>
        <v>27</v>
      </c>
      <c r="B181" s="13" t="s">
        <v>230</v>
      </c>
      <c r="C181" s="6" t="s">
        <v>231</v>
      </c>
      <c r="D181" s="4">
        <v>0</v>
      </c>
      <c r="E181" s="4">
        <v>0</v>
      </c>
      <c r="F181" s="4">
        <v>0</v>
      </c>
      <c r="L181" s="17"/>
    </row>
    <row r="182" spans="1:14" ht="12.75">
      <c r="A182">
        <f t="shared" si="4"/>
        <v>28</v>
      </c>
      <c r="B182" s="15" t="s">
        <v>102</v>
      </c>
      <c r="C182" s="14" t="s">
        <v>142</v>
      </c>
      <c r="D182" s="16">
        <v>26337.030539649644</v>
      </c>
      <c r="E182" s="4">
        <v>0</v>
      </c>
      <c r="F182" s="4">
        <v>21298</v>
      </c>
      <c r="H182" s="8"/>
      <c r="I182" s="8"/>
      <c r="J182" s="8"/>
      <c r="L182" s="8"/>
      <c r="N182" s="18"/>
    </row>
    <row r="183" spans="1:14" ht="12.75">
      <c r="A183">
        <f t="shared" si="4"/>
        <v>29</v>
      </c>
      <c r="B183" s="15" t="s">
        <v>103</v>
      </c>
      <c r="C183" s="14" t="s">
        <v>143</v>
      </c>
      <c r="D183" s="16">
        <v>0</v>
      </c>
      <c r="E183" s="4">
        <v>0</v>
      </c>
      <c r="N183" s="18"/>
    </row>
    <row r="184" spans="1:14" ht="12.75">
      <c r="A184">
        <f t="shared" si="4"/>
        <v>30</v>
      </c>
      <c r="B184" s="15" t="s">
        <v>104</v>
      </c>
      <c r="C184" s="14" t="s">
        <v>144</v>
      </c>
      <c r="D184" s="16">
        <v>97174.21982659162</v>
      </c>
      <c r="E184" s="4">
        <v>0</v>
      </c>
      <c r="F184" s="4">
        <v>78582</v>
      </c>
      <c r="N184" s="18"/>
    </row>
    <row r="185" spans="1:14" ht="25.5">
      <c r="A185">
        <f t="shared" si="4"/>
        <v>31</v>
      </c>
      <c r="B185" s="15" t="s">
        <v>105</v>
      </c>
      <c r="C185" s="14" t="s">
        <v>145</v>
      </c>
      <c r="D185" s="16">
        <v>22440.515222228478</v>
      </c>
      <c r="E185" s="4">
        <v>0</v>
      </c>
      <c r="F185" s="4">
        <v>18147</v>
      </c>
      <c r="H185" s="4"/>
      <c r="I185" s="4"/>
      <c r="J185" s="4"/>
      <c r="N185" s="18"/>
    </row>
    <row r="186" spans="1:14" ht="12.75">
      <c r="A186">
        <f t="shared" si="4"/>
        <v>32</v>
      </c>
      <c r="B186" s="15" t="s">
        <v>106</v>
      </c>
      <c r="C186" s="14" t="s">
        <v>146</v>
      </c>
      <c r="D186" s="16">
        <v>2584.4865164742114</v>
      </c>
      <c r="E186" s="4">
        <v>0</v>
      </c>
      <c r="F186" s="4">
        <v>2090</v>
      </c>
      <c r="J186" s="8"/>
      <c r="N186" s="18"/>
    </row>
    <row r="187" spans="1:14" ht="12.75">
      <c r="A187">
        <f t="shared" si="4"/>
        <v>33</v>
      </c>
      <c r="B187" s="15" t="s">
        <v>107</v>
      </c>
      <c r="C187" s="14" t="s">
        <v>147</v>
      </c>
      <c r="D187" s="16">
        <v>35910.76001837852</v>
      </c>
      <c r="E187" s="4">
        <v>0</v>
      </c>
      <c r="F187" s="4">
        <v>29040</v>
      </c>
      <c r="N187" s="18"/>
    </row>
    <row r="188" spans="1:14" ht="12.75">
      <c r="A188">
        <f t="shared" si="4"/>
        <v>34</v>
      </c>
      <c r="B188" s="15" t="s">
        <v>108</v>
      </c>
      <c r="C188" s="14" t="s">
        <v>148</v>
      </c>
      <c r="D188" s="16">
        <v>559456.0056637306</v>
      </c>
      <c r="E188" s="4">
        <v>0</v>
      </c>
      <c r="F188" s="4">
        <v>452416</v>
      </c>
      <c r="N188" s="18"/>
    </row>
    <row r="189" spans="1:14" ht="25.5">
      <c r="A189">
        <f t="shared" si="4"/>
        <v>35</v>
      </c>
      <c r="B189" s="15" t="s">
        <v>109</v>
      </c>
      <c r="C189" s="14" t="s">
        <v>149</v>
      </c>
      <c r="D189" s="16">
        <v>12984.26240333934</v>
      </c>
      <c r="E189" s="4">
        <v>0</v>
      </c>
      <c r="F189" s="4">
        <v>10500</v>
      </c>
      <c r="N189" s="18"/>
    </row>
    <row r="190" spans="1:14" ht="12.75">
      <c r="A190">
        <f t="shared" si="4"/>
        <v>36</v>
      </c>
      <c r="B190" s="15" t="s">
        <v>110</v>
      </c>
      <c r="C190" s="14" t="s">
        <v>82</v>
      </c>
      <c r="D190" s="16">
        <v>46026.11872878955</v>
      </c>
      <c r="E190" s="4">
        <v>0</v>
      </c>
      <c r="F190" s="4">
        <f>1681+26541+2870+6025+103</f>
        <v>37220</v>
      </c>
      <c r="N190" s="18"/>
    </row>
    <row r="191" spans="1:14" ht="12.75">
      <c r="A191">
        <f t="shared" si="4"/>
        <v>37</v>
      </c>
      <c r="B191" s="15" t="s">
        <v>111</v>
      </c>
      <c r="C191" s="14" t="s">
        <v>150</v>
      </c>
      <c r="D191" s="16">
        <v>281622.4685463335</v>
      </c>
      <c r="E191" s="4">
        <v>0</v>
      </c>
      <c r="F191" s="4">
        <f>29799+60000+126241+11700</f>
        <v>227740</v>
      </c>
      <c r="N191" s="18"/>
    </row>
    <row r="192" spans="1:14" ht="25.5">
      <c r="A192">
        <f t="shared" si="4"/>
        <v>38</v>
      </c>
      <c r="B192" s="15" t="s">
        <v>112</v>
      </c>
      <c r="C192" s="14" t="s">
        <v>151</v>
      </c>
      <c r="D192" s="16">
        <v>250446.63621770602</v>
      </c>
      <c r="E192" s="4">
        <v>0</v>
      </c>
      <c r="F192" s="4">
        <v>202529</v>
      </c>
      <c r="N192" s="18"/>
    </row>
    <row r="193" spans="1:14" ht="38.25">
      <c r="A193">
        <f t="shared" si="4"/>
        <v>39</v>
      </c>
      <c r="B193" s="15" t="s">
        <v>113</v>
      </c>
      <c r="C193" s="14" t="s">
        <v>152</v>
      </c>
      <c r="D193" s="16">
        <v>393667.9969122164</v>
      </c>
      <c r="E193" s="4">
        <v>0</v>
      </c>
      <c r="F193" s="4">
        <f>55649+10974+148000+22725+90000-9000</f>
        <v>318348</v>
      </c>
      <c r="N193" s="18"/>
    </row>
    <row r="194" spans="1:14" ht="12.75">
      <c r="A194">
        <f t="shared" si="4"/>
        <v>40</v>
      </c>
      <c r="B194" s="15" t="s">
        <v>114</v>
      </c>
      <c r="C194" s="14" t="s">
        <v>153</v>
      </c>
      <c r="D194" s="16">
        <v>42641.55432898575</v>
      </c>
      <c r="E194" s="4">
        <v>0</v>
      </c>
      <c r="F194" s="4">
        <v>34483</v>
      </c>
      <c r="N194" s="18"/>
    </row>
    <row r="195" spans="1:14" ht="25.5">
      <c r="A195">
        <f t="shared" si="4"/>
        <v>41</v>
      </c>
      <c r="B195" s="15" t="s">
        <v>115</v>
      </c>
      <c r="C195" s="14" t="s">
        <v>154</v>
      </c>
      <c r="D195" s="16">
        <v>75481.84543807936</v>
      </c>
      <c r="E195" s="4">
        <v>0</v>
      </c>
      <c r="F195" s="4">
        <v>61040</v>
      </c>
      <c r="N195" s="18"/>
    </row>
    <row r="196" spans="1:14" ht="12.75">
      <c r="A196">
        <f t="shared" si="4"/>
        <v>42</v>
      </c>
      <c r="B196" s="15" t="s">
        <v>116</v>
      </c>
      <c r="C196" s="14" t="s">
        <v>155</v>
      </c>
      <c r="D196" s="16">
        <v>4451.747109716345</v>
      </c>
      <c r="E196" s="4">
        <v>0</v>
      </c>
      <c r="F196" s="4">
        <v>3600</v>
      </c>
      <c r="N196" s="18"/>
    </row>
    <row r="197" spans="1:14" ht="25.5">
      <c r="A197">
        <f t="shared" si="4"/>
        <v>43</v>
      </c>
      <c r="B197" s="15" t="s">
        <v>117</v>
      </c>
      <c r="C197" s="14" t="s">
        <v>156</v>
      </c>
      <c r="D197" s="16">
        <v>0</v>
      </c>
      <c r="E197" s="4">
        <v>0</v>
      </c>
      <c r="N197" s="18"/>
    </row>
    <row r="198" spans="1:14" ht="12.75">
      <c r="A198">
        <f>+A197+1</f>
        <v>44</v>
      </c>
      <c r="B198" s="15" t="s">
        <v>118</v>
      </c>
      <c r="C198" s="14" t="s">
        <v>157</v>
      </c>
      <c r="D198" s="16">
        <v>7847.440877294423</v>
      </c>
      <c r="E198" s="4">
        <v>0</v>
      </c>
      <c r="F198" s="4">
        <v>6346</v>
      </c>
      <c r="N198" s="18"/>
    </row>
    <row r="199" spans="1:14" ht="12.75">
      <c r="A199">
        <f t="shared" si="4"/>
        <v>45</v>
      </c>
      <c r="B199" s="15" t="s">
        <v>119</v>
      </c>
      <c r="C199" s="14" t="s">
        <v>158</v>
      </c>
      <c r="D199" s="16">
        <v>32292.478895314624</v>
      </c>
      <c r="E199" s="4">
        <v>0</v>
      </c>
      <c r="F199" s="4">
        <v>26114</v>
      </c>
      <c r="N199" s="18"/>
    </row>
    <row r="200" spans="1:14" ht="12.75">
      <c r="A200">
        <f t="shared" si="4"/>
        <v>46</v>
      </c>
      <c r="B200" s="15" t="s">
        <v>120</v>
      </c>
      <c r="C200" s="14" t="s">
        <v>159</v>
      </c>
      <c r="D200" s="16">
        <v>1891.9925216294466</v>
      </c>
      <c r="E200" s="4">
        <v>0</v>
      </c>
      <c r="F200" s="4">
        <v>1530</v>
      </c>
      <c r="N200" s="18"/>
    </row>
    <row r="201" spans="1:14" ht="25.5">
      <c r="A201">
        <f t="shared" si="4"/>
        <v>47</v>
      </c>
      <c r="B201" s="15" t="s">
        <v>121</v>
      </c>
      <c r="C201" s="14" t="s">
        <v>160</v>
      </c>
      <c r="D201" s="16">
        <v>110577.68841609592</v>
      </c>
      <c r="E201" s="4">
        <v>0</v>
      </c>
      <c r="F201" s="4">
        <f>67345+22076</f>
        <v>89421</v>
      </c>
      <c r="N201" s="18"/>
    </row>
    <row r="202" spans="1:14" ht="38.25">
      <c r="A202">
        <f t="shared" si="4"/>
        <v>48</v>
      </c>
      <c r="B202" s="15" t="s">
        <v>122</v>
      </c>
      <c r="C202" s="14" t="s">
        <v>161</v>
      </c>
      <c r="D202" s="16">
        <v>0</v>
      </c>
      <c r="E202" s="4">
        <v>0</v>
      </c>
      <c r="N202" s="18"/>
    </row>
    <row r="203" spans="1:14" ht="38.25">
      <c r="A203">
        <f t="shared" si="4"/>
        <v>49</v>
      </c>
      <c r="B203" s="15" t="s">
        <v>123</v>
      </c>
      <c r="C203" s="14" t="s">
        <v>162</v>
      </c>
      <c r="D203" s="16">
        <v>135451.825391636</v>
      </c>
      <c r="E203" s="4">
        <v>0</v>
      </c>
      <c r="F203" s="4">
        <v>109536</v>
      </c>
      <c r="N203" s="18"/>
    </row>
    <row r="204" spans="1:14" ht="25.5">
      <c r="A204">
        <f t="shared" si="4"/>
        <v>50</v>
      </c>
      <c r="B204" s="15" t="s">
        <v>124</v>
      </c>
      <c r="C204" s="14" t="s">
        <v>163</v>
      </c>
      <c r="D204" s="16">
        <v>1921553.3590343827</v>
      </c>
      <c r="E204" s="4">
        <v>0</v>
      </c>
      <c r="F204" s="4">
        <f>648973+904932</f>
        <v>1553905</v>
      </c>
      <c r="N204" s="18"/>
    </row>
    <row r="205" spans="1:14" ht="25.5">
      <c r="A205">
        <f t="shared" si="4"/>
        <v>51</v>
      </c>
      <c r="B205" s="15" t="s">
        <v>125</v>
      </c>
      <c r="C205" s="14" t="s">
        <v>164</v>
      </c>
      <c r="D205" s="16">
        <v>57629.10293169745</v>
      </c>
      <c r="E205" s="4">
        <v>0</v>
      </c>
      <c r="F205" s="4">
        <v>46603</v>
      </c>
      <c r="N205" s="18"/>
    </row>
    <row r="206" spans="1:14" ht="38.25">
      <c r="A206">
        <f t="shared" si="4"/>
        <v>52</v>
      </c>
      <c r="B206" s="15" t="s">
        <v>126</v>
      </c>
      <c r="C206" s="14" t="s">
        <v>165</v>
      </c>
      <c r="D206" s="16">
        <v>0</v>
      </c>
      <c r="E206" s="4">
        <v>0</v>
      </c>
      <c r="N206" s="18"/>
    </row>
    <row r="207" spans="1:14" ht="38.25">
      <c r="A207">
        <f t="shared" si="4"/>
        <v>53</v>
      </c>
      <c r="B207" s="15" t="s">
        <v>127</v>
      </c>
      <c r="C207" s="14" t="s">
        <v>166</v>
      </c>
      <c r="D207" s="16">
        <v>0</v>
      </c>
      <c r="E207" s="4">
        <v>0</v>
      </c>
      <c r="N207" s="18"/>
    </row>
    <row r="208" spans="1:14" ht="25.5">
      <c r="A208">
        <f t="shared" si="4"/>
        <v>54</v>
      </c>
      <c r="B208" s="15" t="s">
        <v>128</v>
      </c>
      <c r="C208" s="14" t="s">
        <v>167</v>
      </c>
      <c r="D208" s="16">
        <v>500882.14306763775</v>
      </c>
      <c r="E208" s="4">
        <v>0</v>
      </c>
      <c r="F208" s="4">
        <f>92024+156008+23840+89708+10000+30000+3469</f>
        <v>405049</v>
      </c>
      <c r="N208" s="18"/>
    </row>
    <row r="209" spans="1:14" ht="25.5">
      <c r="A209">
        <f t="shared" si="4"/>
        <v>55</v>
      </c>
      <c r="B209" s="15" t="s">
        <v>129</v>
      </c>
      <c r="C209" s="14" t="s">
        <v>168</v>
      </c>
      <c r="D209" s="16">
        <v>0</v>
      </c>
      <c r="E209" s="4">
        <v>0</v>
      </c>
      <c r="N209" s="18"/>
    </row>
    <row r="210" spans="1:14" ht="12.75">
      <c r="A210">
        <f t="shared" si="4"/>
        <v>56</v>
      </c>
      <c r="B210" s="15" t="s">
        <v>130</v>
      </c>
      <c r="C210" s="14" t="s">
        <v>169</v>
      </c>
      <c r="D210" s="16">
        <v>192845.97500365396</v>
      </c>
      <c r="E210" s="4">
        <v>0</v>
      </c>
      <c r="F210" s="4">
        <f>117975+24959+6276+5387+455+897</f>
        <v>155949</v>
      </c>
      <c r="N210" s="18"/>
    </row>
    <row r="211" spans="1:14" ht="12.75">
      <c r="A211">
        <f t="shared" si="4"/>
        <v>57</v>
      </c>
      <c r="B211" s="15" t="s">
        <v>131</v>
      </c>
      <c r="C211" s="14" t="s">
        <v>170</v>
      </c>
      <c r="D211" s="16">
        <v>276208.64942235063</v>
      </c>
      <c r="E211" s="4">
        <v>0</v>
      </c>
      <c r="F211" s="4">
        <f>2254+6465+10500+703+121546+78377+1553+1964</f>
        <v>223362</v>
      </c>
      <c r="N211" s="18"/>
    </row>
    <row r="212" spans="1:14" ht="12.75">
      <c r="A212">
        <f t="shared" si="4"/>
        <v>58</v>
      </c>
      <c r="B212" s="15" t="s">
        <v>132</v>
      </c>
      <c r="C212" s="14" t="s">
        <v>171</v>
      </c>
      <c r="D212" s="16">
        <v>183534.40396583063</v>
      </c>
      <c r="E212" s="4">
        <v>0</v>
      </c>
      <c r="F212" s="4">
        <f>50313+72074+6041+1420+18571</f>
        <v>148419</v>
      </c>
      <c r="N212" s="18"/>
    </row>
    <row r="213" spans="1:14" ht="12.75">
      <c r="A213">
        <f t="shared" si="4"/>
        <v>59</v>
      </c>
      <c r="B213" s="15" t="s">
        <v>133</v>
      </c>
      <c r="C213" s="14" t="s">
        <v>172</v>
      </c>
      <c r="D213" s="16">
        <v>299067.83909428376</v>
      </c>
      <c r="E213" s="4">
        <v>0</v>
      </c>
      <c r="F213" s="4">
        <f>482.57+43171+20898+296+177000</f>
        <v>241847.57</v>
      </c>
      <c r="N213" s="18"/>
    </row>
    <row r="214" spans="1:14" ht="12.75">
      <c r="A214">
        <f t="shared" si="4"/>
        <v>60</v>
      </c>
      <c r="B214" s="15" t="s">
        <v>134</v>
      </c>
      <c r="C214" s="14" t="s">
        <v>173</v>
      </c>
      <c r="D214" s="16">
        <v>21893.93960486886</v>
      </c>
      <c r="E214" s="4">
        <v>0</v>
      </c>
      <c r="F214" s="4">
        <v>17705</v>
      </c>
      <c r="N214" s="18"/>
    </row>
    <row r="215" spans="1:14" ht="12.75">
      <c r="A215">
        <f t="shared" si="4"/>
        <v>61</v>
      </c>
      <c r="B215" s="15" t="s">
        <v>135</v>
      </c>
      <c r="C215" s="14" t="s">
        <v>174</v>
      </c>
      <c r="D215" s="16">
        <v>530065.8185646671</v>
      </c>
      <c r="E215" s="4">
        <v>0</v>
      </c>
      <c r="F215" s="4">
        <f>94240+13324+321085</f>
        <v>428649</v>
      </c>
      <c r="N215" s="18"/>
    </row>
    <row r="216" spans="1:14" ht="12.75">
      <c r="A216">
        <f t="shared" si="4"/>
        <v>62</v>
      </c>
      <c r="B216" s="15" t="s">
        <v>136</v>
      </c>
      <c r="C216" s="14" t="s">
        <v>175</v>
      </c>
      <c r="D216" s="16">
        <v>0</v>
      </c>
      <c r="E216" s="4">
        <v>0</v>
      </c>
      <c r="N216" s="18"/>
    </row>
    <row r="217" spans="1:14" ht="12.75">
      <c r="A217">
        <f aca="true" t="shared" si="5" ref="A217:A225">+A216+1</f>
        <v>63</v>
      </c>
      <c r="B217" s="15" t="s">
        <v>137</v>
      </c>
      <c r="C217" s="14" t="s">
        <v>176</v>
      </c>
      <c r="D217" s="16">
        <v>200200.0139096215</v>
      </c>
      <c r="E217" s="4">
        <v>0</v>
      </c>
      <c r="F217" s="4">
        <f>24615+29922+33600+73759</f>
        <v>161896</v>
      </c>
      <c r="N217" s="18"/>
    </row>
    <row r="218" spans="1:14" ht="13.5" customHeight="1">
      <c r="A218">
        <f t="shared" si="5"/>
        <v>64</v>
      </c>
      <c r="B218" s="15" t="s">
        <v>138</v>
      </c>
      <c r="C218" s="14" t="s">
        <v>177</v>
      </c>
      <c r="D218" s="16">
        <v>67743.22504568912</v>
      </c>
      <c r="E218" s="4">
        <v>0</v>
      </c>
      <c r="F218" s="4">
        <f>32612+4000+18170</f>
        <v>54782</v>
      </c>
      <c r="N218" s="18"/>
    </row>
    <row r="219" spans="1:14" ht="13.5" customHeight="1">
      <c r="A219">
        <f t="shared" si="5"/>
        <v>65</v>
      </c>
      <c r="B219" s="15" t="s">
        <v>139</v>
      </c>
      <c r="C219" s="14" t="s">
        <v>83</v>
      </c>
      <c r="D219" s="16">
        <v>61754.388586701265</v>
      </c>
      <c r="E219" s="4">
        <v>0</v>
      </c>
      <c r="F219" s="4">
        <f>1187+22492+25649+611</f>
        <v>49939</v>
      </c>
      <c r="N219" s="18"/>
    </row>
    <row r="220" spans="1:14" ht="13.5" customHeight="1">
      <c r="A220">
        <f t="shared" si="5"/>
        <v>66</v>
      </c>
      <c r="B220" s="15" t="s">
        <v>140</v>
      </c>
      <c r="C220" s="14" t="s">
        <v>178</v>
      </c>
      <c r="D220" s="16">
        <v>0</v>
      </c>
      <c r="E220" s="4">
        <v>0</v>
      </c>
      <c r="N220" s="18"/>
    </row>
    <row r="221" spans="1:14" ht="13.5" customHeight="1">
      <c r="A221">
        <f t="shared" si="5"/>
        <v>67</v>
      </c>
      <c r="B221" s="15" t="s">
        <v>141</v>
      </c>
      <c r="C221" s="14" t="s">
        <v>179</v>
      </c>
      <c r="D221" s="16">
        <v>1985934.0681944254</v>
      </c>
      <c r="E221" s="4">
        <v>0</v>
      </c>
      <c r="F221" s="4">
        <f>103448+9536+258+8.83+1263860+1320+227537</f>
        <v>1605967.83</v>
      </c>
      <c r="N221" s="18"/>
    </row>
    <row r="222" spans="1:10" ht="12.75">
      <c r="A222">
        <f t="shared" si="5"/>
        <v>68</v>
      </c>
      <c r="B222" s="6">
        <v>5111</v>
      </c>
      <c r="C222" s="14" t="s">
        <v>240</v>
      </c>
      <c r="D222" s="4">
        <v>35000</v>
      </c>
      <c r="E222" s="4">
        <v>0</v>
      </c>
      <c r="F222" s="4">
        <v>18602</v>
      </c>
      <c r="H222" s="8"/>
      <c r="I222" s="8"/>
      <c r="J222" s="8"/>
    </row>
    <row r="223" spans="1:10" ht="25.5">
      <c r="A223">
        <f t="shared" si="5"/>
        <v>69</v>
      </c>
      <c r="B223" s="6">
        <v>5151</v>
      </c>
      <c r="C223" s="14" t="s">
        <v>232</v>
      </c>
      <c r="D223" s="4">
        <v>100000</v>
      </c>
      <c r="E223" s="4">
        <v>0</v>
      </c>
      <c r="F223" s="4">
        <v>26421</v>
      </c>
      <c r="H223" s="8"/>
      <c r="I223" s="8"/>
      <c r="J223" s="8"/>
    </row>
    <row r="224" spans="1:6" ht="12.75">
      <c r="A224">
        <f t="shared" si="5"/>
        <v>70</v>
      </c>
      <c r="B224" s="6">
        <v>5411</v>
      </c>
      <c r="C224" s="14" t="s">
        <v>233</v>
      </c>
      <c r="D224" s="4">
        <v>395000</v>
      </c>
      <c r="E224" s="4">
        <v>0</v>
      </c>
      <c r="F224" s="4">
        <v>0</v>
      </c>
    </row>
    <row r="225" spans="1:6" ht="12.75">
      <c r="A225">
        <f t="shared" si="5"/>
        <v>71</v>
      </c>
      <c r="B225" s="11" t="s">
        <v>241</v>
      </c>
      <c r="C225" s="14" t="s">
        <v>242</v>
      </c>
      <c r="D225" s="4">
        <v>0</v>
      </c>
      <c r="E225" s="4">
        <v>0</v>
      </c>
      <c r="F225" s="4">
        <v>7000</v>
      </c>
    </row>
    <row r="226" spans="8:10" ht="12.75">
      <c r="H226" s="8"/>
      <c r="I226" s="8"/>
      <c r="J226"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Ignacio Iglesias Ruiz</dc:creator>
  <cp:keywords/>
  <dc:description/>
  <cp:lastModifiedBy>trans</cp:lastModifiedBy>
  <cp:lastPrinted>2017-04-24T19:23:59Z</cp:lastPrinted>
  <dcterms:created xsi:type="dcterms:W3CDTF">2017-05-02T22:27:23Z</dcterms:created>
  <dcterms:modified xsi:type="dcterms:W3CDTF">2017-11-12T22:19:49Z</dcterms:modified>
  <cp:category/>
  <cp:version/>
  <cp:contentType/>
  <cp:contentStatus/>
</cp:coreProperties>
</file>